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ile\Desktop\D1-863 Regionu pletros tarybu info ir RAADu apibendrinta info\2015\"/>
    </mc:Choice>
  </mc:AlternateContent>
  <bookViews>
    <workbookView xWindow="0" yWindow="0" windowWidth="28800" windowHeight="11475" tabRatio="504" activeTab="9"/>
  </bookViews>
  <sheets>
    <sheet name="0 lapas" sheetId="2" r:id="rId1"/>
    <sheet name="1 lapas" sheetId="1" r:id="rId2"/>
    <sheet name="2 lapas" sheetId="3" r:id="rId3"/>
    <sheet name="3 lapas" sheetId="4" r:id="rId4"/>
    <sheet name="4 lapas" sheetId="5" r:id="rId5"/>
    <sheet name="5 lapas" sheetId="6" r:id="rId6"/>
    <sheet name="6 lapas" sheetId="7" r:id="rId7"/>
    <sheet name="7 lapas" sheetId="8" r:id="rId8"/>
    <sheet name="8 lapas" sheetId="9" r:id="rId9"/>
    <sheet name="9 lapas" sheetId="11" r:id="rId10"/>
    <sheet name="10 lapas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G146" i="1" l="1"/>
  <c r="H146" i="1" s="1"/>
  <c r="H152" i="1"/>
  <c r="H149" i="1"/>
  <c r="H139" i="1"/>
  <c r="H136" i="1"/>
  <c r="H134" i="1"/>
  <c r="H131" i="1"/>
  <c r="H129" i="1"/>
  <c r="H128" i="1"/>
  <c r="H125" i="1"/>
  <c r="H121" i="1"/>
  <c r="H117" i="1"/>
  <c r="H115" i="1"/>
  <c r="H113" i="1"/>
  <c r="H110" i="1"/>
  <c r="H109" i="1"/>
  <c r="H107" i="1"/>
  <c r="H104" i="1"/>
  <c r="H103" i="1"/>
  <c r="H99" i="1"/>
  <c r="H96" i="1"/>
  <c r="H85" i="1"/>
  <c r="H82" i="1"/>
  <c r="H83" i="1"/>
  <c r="H84" i="1"/>
  <c r="H86" i="1"/>
  <c r="H90" i="1"/>
  <c r="H81" i="1"/>
  <c r="K76" i="1"/>
  <c r="I76" i="1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B21" i="8"/>
  <c r="AA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B42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B50" i="8"/>
  <c r="Q55" i="8"/>
  <c r="R55" i="8"/>
  <c r="S55" i="8"/>
  <c r="T55" i="8"/>
  <c r="U55" i="8"/>
  <c r="V55" i="8"/>
  <c r="W55" i="8"/>
  <c r="X55" i="8"/>
  <c r="Y55" i="8"/>
  <c r="Z55" i="8"/>
  <c r="AA55" i="8"/>
  <c r="A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B55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D11" i="7"/>
  <c r="D17" i="7"/>
  <c r="D72" i="7"/>
  <c r="D71" i="7"/>
  <c r="D70" i="7"/>
  <c r="D69" i="7"/>
  <c r="D68" i="7"/>
  <c r="D67" i="7"/>
  <c r="D66" i="7"/>
  <c r="D62" i="7"/>
  <c r="D61" i="7"/>
  <c r="D60" i="7"/>
  <c r="D59" i="7"/>
  <c r="D47" i="7"/>
  <c r="D46" i="7"/>
  <c r="D56" i="7"/>
  <c r="D55" i="7"/>
  <c r="D44" i="7"/>
  <c r="D54" i="7"/>
  <c r="D43" i="7"/>
  <c r="D42" i="7"/>
  <c r="D41" i="7"/>
  <c r="D39" i="7"/>
  <c r="D38" i="7"/>
  <c r="D37" i="7"/>
  <c r="D36" i="7"/>
  <c r="D35" i="7"/>
  <c r="D34" i="7"/>
  <c r="D32" i="7"/>
  <c r="D31" i="7"/>
  <c r="D30" i="7"/>
  <c r="D29" i="7"/>
  <c r="D28" i="7"/>
  <c r="D52" i="7"/>
  <c r="D25" i="7"/>
  <c r="D24" i="7"/>
  <c r="D50" i="7"/>
  <c r="D23" i="7"/>
  <c r="D22" i="7"/>
  <c r="D21" i="7"/>
  <c r="D20" i="7"/>
  <c r="D18" i="7"/>
  <c r="D16" i="7"/>
  <c r="D15" i="7"/>
  <c r="D14" i="7"/>
  <c r="D13" i="7"/>
  <c r="D49" i="7"/>
  <c r="D12" i="7"/>
  <c r="D8" i="7"/>
  <c r="D7" i="7"/>
  <c r="D6" i="7"/>
  <c r="D5" i="7"/>
  <c r="E74" i="5"/>
  <c r="B74" i="5"/>
  <c r="C74" i="5"/>
  <c r="B65" i="4"/>
  <c r="B58" i="4"/>
  <c r="B53" i="4"/>
  <c r="B48" i="4"/>
  <c r="B40" i="4"/>
  <c r="B33" i="4"/>
  <c r="B27" i="4"/>
  <c r="B19" i="4"/>
  <c r="C19" i="4"/>
  <c r="C10" i="4"/>
  <c r="B10" i="4"/>
  <c r="B4" i="4"/>
  <c r="C53" i="4"/>
  <c r="C48" i="4"/>
  <c r="E54" i="4"/>
  <c r="F54" i="4" s="1"/>
  <c r="D54" i="4"/>
  <c r="E55" i="4"/>
  <c r="F55" i="4" s="1"/>
  <c r="D55" i="4"/>
  <c r="E56" i="4"/>
  <c r="F56" i="4" s="1"/>
  <c r="D56" i="4"/>
  <c r="E57" i="4"/>
  <c r="F57" i="4" s="1"/>
  <c r="D57" i="4"/>
  <c r="E73" i="4"/>
  <c r="F73" i="4" s="1"/>
  <c r="D73" i="4"/>
  <c r="E72" i="4"/>
  <c r="F72" i="4" s="1"/>
  <c r="D72" i="4"/>
  <c r="E71" i="4"/>
  <c r="F71" i="4" s="1"/>
  <c r="D71" i="4"/>
  <c r="E70" i="4"/>
  <c r="F70" i="4" s="1"/>
  <c r="D70" i="4"/>
  <c r="E69" i="4"/>
  <c r="F69" i="4" s="1"/>
  <c r="D69" i="4"/>
  <c r="E68" i="4"/>
  <c r="F68" i="4" s="1"/>
  <c r="D68" i="4"/>
  <c r="E67" i="4"/>
  <c r="F67" i="4" s="1"/>
  <c r="D67" i="4"/>
  <c r="E66" i="4"/>
  <c r="F66" i="4" s="1"/>
  <c r="D66" i="4"/>
  <c r="C65" i="4"/>
  <c r="E64" i="4"/>
  <c r="F64" i="4" s="1"/>
  <c r="D64" i="4"/>
  <c r="E63" i="4"/>
  <c r="F63" i="4" s="1"/>
  <c r="D63" i="4"/>
  <c r="E62" i="4"/>
  <c r="F62" i="4" s="1"/>
  <c r="D62" i="4"/>
  <c r="E61" i="4"/>
  <c r="F61" i="4" s="1"/>
  <c r="D61" i="4"/>
  <c r="E60" i="4"/>
  <c r="F60" i="4" s="1"/>
  <c r="D60" i="4"/>
  <c r="E59" i="4"/>
  <c r="F59" i="4" s="1"/>
  <c r="D59" i="4"/>
  <c r="C58" i="4"/>
  <c r="E47" i="4"/>
  <c r="F47" i="4" s="1"/>
  <c r="D47" i="4"/>
  <c r="E46" i="4"/>
  <c r="F46" i="4" s="1"/>
  <c r="D46" i="4"/>
  <c r="E45" i="4"/>
  <c r="F45" i="4" s="1"/>
  <c r="D45" i="4"/>
  <c r="E44" i="4"/>
  <c r="F44" i="4" s="1"/>
  <c r="D44" i="4"/>
  <c r="E43" i="4"/>
  <c r="F43" i="4" s="1"/>
  <c r="D43" i="4"/>
  <c r="E42" i="4"/>
  <c r="F42" i="4" s="1"/>
  <c r="D42" i="4"/>
  <c r="E41" i="4"/>
  <c r="F41" i="4" s="1"/>
  <c r="D41" i="4"/>
  <c r="C40" i="4"/>
  <c r="E39" i="4"/>
  <c r="F39" i="4" s="1"/>
  <c r="D39" i="4"/>
  <c r="E38" i="4"/>
  <c r="F38" i="4" s="1"/>
  <c r="D38" i="4"/>
  <c r="E37" i="4"/>
  <c r="F37" i="4" s="1"/>
  <c r="D37" i="4"/>
  <c r="E36" i="4"/>
  <c r="F36" i="4" s="1"/>
  <c r="D36" i="4"/>
  <c r="E35" i="4"/>
  <c r="F35" i="4" s="1"/>
  <c r="D35" i="4"/>
  <c r="E34" i="4"/>
  <c r="D34" i="4"/>
  <c r="C33" i="4"/>
  <c r="E32" i="4"/>
  <c r="F32" i="4" s="1"/>
  <c r="D32" i="4"/>
  <c r="E31" i="4"/>
  <c r="F31" i="4" s="1"/>
  <c r="D31" i="4"/>
  <c r="E30" i="4"/>
  <c r="F30" i="4" s="1"/>
  <c r="D30" i="4"/>
  <c r="E29" i="4"/>
  <c r="F29" i="4" s="1"/>
  <c r="D29" i="4"/>
  <c r="E28" i="4"/>
  <c r="F28" i="4" s="1"/>
  <c r="D28" i="4"/>
  <c r="C27" i="4"/>
  <c r="E52" i="4"/>
  <c r="F52" i="4" s="1"/>
  <c r="D52" i="4"/>
  <c r="E26" i="4"/>
  <c r="F26" i="4" s="1"/>
  <c r="D26" i="4"/>
  <c r="E51" i="4"/>
  <c r="F51" i="4" s="1"/>
  <c r="D51" i="4"/>
  <c r="E25" i="4"/>
  <c r="F25" i="4" s="1"/>
  <c r="D25" i="4"/>
  <c r="E24" i="4"/>
  <c r="F24" i="4" s="1"/>
  <c r="D24" i="4"/>
  <c r="E50" i="4"/>
  <c r="F50" i="4" s="1"/>
  <c r="D50" i="4"/>
  <c r="E23" i="4"/>
  <c r="F23" i="4" s="1"/>
  <c r="D23" i="4"/>
  <c r="E22" i="4"/>
  <c r="F22" i="4" s="1"/>
  <c r="D22" i="4"/>
  <c r="E21" i="4"/>
  <c r="F21" i="4" s="1"/>
  <c r="D21" i="4"/>
  <c r="E20" i="4"/>
  <c r="F20" i="4" s="1"/>
  <c r="D20" i="4"/>
  <c r="E18" i="4"/>
  <c r="F18" i="4" s="1"/>
  <c r="D18" i="4"/>
  <c r="E16" i="4"/>
  <c r="F16" i="4" s="1"/>
  <c r="D16" i="4"/>
  <c r="E15" i="4"/>
  <c r="F15" i="4" s="1"/>
  <c r="D15" i="4"/>
  <c r="E14" i="4"/>
  <c r="F14" i="4" s="1"/>
  <c r="D14" i="4"/>
  <c r="E13" i="4"/>
  <c r="F13" i="4" s="1"/>
  <c r="D13" i="4"/>
  <c r="E49" i="4"/>
  <c r="F49" i="4" s="1"/>
  <c r="D49" i="4"/>
  <c r="E12" i="4"/>
  <c r="F12" i="4" s="1"/>
  <c r="D12" i="4"/>
  <c r="E9" i="4"/>
  <c r="F9" i="4" s="1"/>
  <c r="D9" i="4"/>
  <c r="E17" i="4"/>
  <c r="F17" i="4" s="1"/>
  <c r="D17" i="4"/>
  <c r="E8" i="4"/>
  <c r="F8" i="4" s="1"/>
  <c r="D8" i="4"/>
  <c r="E7" i="4"/>
  <c r="F7" i="4" s="1"/>
  <c r="D7" i="4"/>
  <c r="E11" i="4"/>
  <c r="F11" i="4" s="1"/>
  <c r="D11" i="4"/>
  <c r="E6" i="4"/>
  <c r="F6" i="4" s="1"/>
  <c r="D6" i="4"/>
  <c r="E5" i="4"/>
  <c r="F5" i="4" s="1"/>
  <c r="D5" i="4"/>
  <c r="C4" i="4"/>
  <c r="F20" i="3"/>
  <c r="E19" i="4" l="1"/>
  <c r="F19" i="4" s="1"/>
  <c r="C74" i="4"/>
  <c r="E10" i="4"/>
  <c r="D53" i="4"/>
  <c r="D19" i="4"/>
  <c r="E53" i="4"/>
  <c r="F53" i="4" s="1"/>
  <c r="B74" i="4"/>
  <c r="D48" i="4"/>
  <c r="D27" i="4"/>
  <c r="D33" i="4"/>
  <c r="D4" i="4"/>
  <c r="D10" i="4"/>
  <c r="D40" i="4"/>
  <c r="E48" i="4"/>
  <c r="F48" i="4" s="1"/>
  <c r="D65" i="4"/>
  <c r="E33" i="4"/>
  <c r="F33" i="4" s="1"/>
  <c r="D58" i="4"/>
  <c r="E40" i="4"/>
  <c r="F40" i="4" s="1"/>
  <c r="E27" i="4"/>
  <c r="F27" i="4" s="1"/>
  <c r="F34" i="4"/>
  <c r="E65" i="4"/>
  <c r="F65" i="4" s="1"/>
  <c r="E4" i="4"/>
  <c r="E58" i="4"/>
  <c r="F58" i="4" s="1"/>
  <c r="E75" i="3"/>
  <c r="F75" i="3"/>
  <c r="B66" i="3"/>
  <c r="B59" i="3"/>
  <c r="F54" i="3"/>
  <c r="B54" i="3"/>
  <c r="B49" i="3"/>
  <c r="B41" i="3"/>
  <c r="B34" i="3"/>
  <c r="B28" i="3"/>
  <c r="B20" i="3"/>
  <c r="B75" i="3" s="1"/>
  <c r="F11" i="3"/>
  <c r="C5" i="3"/>
  <c r="D5" i="3"/>
  <c r="E5" i="3"/>
  <c r="F5" i="3"/>
  <c r="B5" i="3"/>
  <c r="C11" i="3"/>
  <c r="D11" i="3"/>
  <c r="E11" i="3"/>
  <c r="B11" i="3"/>
  <c r="C49" i="3"/>
  <c r="D49" i="3"/>
  <c r="E49" i="3"/>
  <c r="F53" i="3"/>
  <c r="F52" i="3"/>
  <c r="F51" i="3"/>
  <c r="C54" i="3"/>
  <c r="D54" i="3"/>
  <c r="E54" i="3"/>
  <c r="F55" i="3"/>
  <c r="F56" i="3"/>
  <c r="F58" i="3"/>
  <c r="F57" i="3"/>
  <c r="F50" i="3"/>
  <c r="F18" i="3"/>
  <c r="F12" i="3"/>
  <c r="F74" i="3"/>
  <c r="F72" i="3"/>
  <c r="F71" i="3"/>
  <c r="F70" i="3"/>
  <c r="F69" i="3"/>
  <c r="F68" i="3"/>
  <c r="F67" i="3"/>
  <c r="E66" i="3"/>
  <c r="D66" i="3"/>
  <c r="C66" i="3"/>
  <c r="F65" i="3"/>
  <c r="F64" i="3"/>
  <c r="F63" i="3"/>
  <c r="F62" i="3"/>
  <c r="F61" i="3"/>
  <c r="F60" i="3"/>
  <c r="E59" i="3"/>
  <c r="D59" i="3"/>
  <c r="C59" i="3"/>
  <c r="F48" i="3"/>
  <c r="F47" i="3"/>
  <c r="F46" i="3"/>
  <c r="F45" i="3"/>
  <c r="F44" i="3"/>
  <c r="F43" i="3"/>
  <c r="F42" i="3"/>
  <c r="E41" i="3"/>
  <c r="D41" i="3"/>
  <c r="C41" i="3"/>
  <c r="F40" i="3"/>
  <c r="F39" i="3"/>
  <c r="F38" i="3"/>
  <c r="F37" i="3"/>
  <c r="F36" i="3"/>
  <c r="F35" i="3"/>
  <c r="E34" i="3"/>
  <c r="D34" i="3"/>
  <c r="C34" i="3"/>
  <c r="F33" i="3"/>
  <c r="F32" i="3"/>
  <c r="F31" i="3"/>
  <c r="F30" i="3"/>
  <c r="F29" i="3"/>
  <c r="E28" i="3"/>
  <c r="D28" i="3"/>
  <c r="C28" i="3"/>
  <c r="F27" i="3"/>
  <c r="F26" i="3"/>
  <c r="F25" i="3"/>
  <c r="F24" i="3"/>
  <c r="F22" i="3"/>
  <c r="F21" i="3"/>
  <c r="E20" i="3"/>
  <c r="D20" i="3"/>
  <c r="D75" i="3" s="1"/>
  <c r="C20" i="3"/>
  <c r="C75" i="3" s="1"/>
  <c r="F19" i="3"/>
  <c r="F17" i="3"/>
  <c r="F16" i="3"/>
  <c r="F15" i="3"/>
  <c r="F14" i="3"/>
  <c r="F13" i="3"/>
  <c r="F10" i="3"/>
  <c r="F9" i="3"/>
  <c r="F8" i="3"/>
  <c r="F7" i="3"/>
  <c r="F6" i="3"/>
  <c r="H87" i="1"/>
  <c r="C129" i="1"/>
  <c r="D129" i="1"/>
  <c r="E129" i="1"/>
  <c r="F129" i="1"/>
  <c r="G129" i="1"/>
  <c r="B129" i="1"/>
  <c r="B117" i="1"/>
  <c r="G134" i="1"/>
  <c r="C134" i="1"/>
  <c r="D134" i="1"/>
  <c r="E134" i="1"/>
  <c r="F134" i="1"/>
  <c r="B134" i="1"/>
  <c r="I67" i="1"/>
  <c r="J67" i="1"/>
  <c r="F60" i="1"/>
  <c r="E60" i="1"/>
  <c r="D60" i="1"/>
  <c r="C55" i="1"/>
  <c r="I55" i="1"/>
  <c r="J55" i="1"/>
  <c r="E74" i="4" l="1"/>
  <c r="F74" i="4" s="1"/>
  <c r="F10" i="4"/>
  <c r="D74" i="4"/>
  <c r="F4" i="4"/>
  <c r="F49" i="3"/>
  <c r="F28" i="3"/>
  <c r="F66" i="3"/>
  <c r="F41" i="3"/>
  <c r="F34" i="3"/>
  <c r="F59" i="3"/>
  <c r="K55" i="1"/>
  <c r="I21" i="1"/>
  <c r="J21" i="1"/>
  <c r="J6" i="1"/>
  <c r="J12" i="1"/>
  <c r="I12" i="1"/>
  <c r="G12" i="1"/>
  <c r="F12" i="1"/>
  <c r="E12" i="1"/>
  <c r="D12" i="1"/>
  <c r="C12" i="1"/>
  <c r="B12" i="1"/>
  <c r="B6" i="1"/>
  <c r="B87" i="1"/>
  <c r="D55" i="1"/>
  <c r="E55" i="1"/>
  <c r="F55" i="1"/>
  <c r="G55" i="1"/>
  <c r="B55" i="1"/>
  <c r="C50" i="1"/>
  <c r="D50" i="1"/>
  <c r="E50" i="1"/>
  <c r="F50" i="1"/>
  <c r="G50" i="1"/>
  <c r="I50" i="1"/>
  <c r="J50" i="1"/>
  <c r="B50" i="1"/>
  <c r="C29" i="1"/>
  <c r="G29" i="1"/>
  <c r="F146" i="1"/>
  <c r="E146" i="1"/>
  <c r="D146" i="1"/>
  <c r="C146" i="1"/>
  <c r="B146" i="1"/>
  <c r="G139" i="1"/>
  <c r="F139" i="1"/>
  <c r="E139" i="1"/>
  <c r="D139" i="1"/>
  <c r="C139" i="1"/>
  <c r="B139" i="1"/>
  <c r="G117" i="1"/>
  <c r="F117" i="1"/>
  <c r="E117" i="1"/>
  <c r="D117" i="1"/>
  <c r="C117" i="1"/>
  <c r="G110" i="1"/>
  <c r="F110" i="1"/>
  <c r="E110" i="1"/>
  <c r="D110" i="1"/>
  <c r="C110" i="1"/>
  <c r="B110" i="1"/>
  <c r="G104" i="1"/>
  <c r="F104" i="1"/>
  <c r="E104" i="1"/>
  <c r="D104" i="1"/>
  <c r="C104" i="1"/>
  <c r="B104" i="1"/>
  <c r="G96" i="1"/>
  <c r="F96" i="1"/>
  <c r="E96" i="1"/>
  <c r="D96" i="1"/>
  <c r="C96" i="1"/>
  <c r="B96" i="1"/>
  <c r="G87" i="1"/>
  <c r="F87" i="1"/>
  <c r="E87" i="1"/>
  <c r="D87" i="1"/>
  <c r="C87" i="1"/>
  <c r="G81" i="1"/>
  <c r="F81" i="1"/>
  <c r="E81" i="1"/>
  <c r="D81" i="1"/>
  <c r="C81" i="1"/>
  <c r="B81" i="1"/>
  <c r="G67" i="1"/>
  <c r="F67" i="1"/>
  <c r="E67" i="1"/>
  <c r="D67" i="1"/>
  <c r="C67" i="1"/>
  <c r="B67" i="1"/>
  <c r="J60" i="1"/>
  <c r="I60" i="1"/>
  <c r="G60" i="1"/>
  <c r="C60" i="1"/>
  <c r="B60" i="1"/>
  <c r="J42" i="1"/>
  <c r="I42" i="1"/>
  <c r="G42" i="1"/>
  <c r="F42" i="1"/>
  <c r="E42" i="1"/>
  <c r="D42" i="1"/>
  <c r="C42" i="1"/>
  <c r="B42" i="1"/>
  <c r="J35" i="1"/>
  <c r="I35" i="1"/>
  <c r="G35" i="1"/>
  <c r="F35" i="1"/>
  <c r="E35" i="1"/>
  <c r="D35" i="1"/>
  <c r="C35" i="1"/>
  <c r="B35" i="1"/>
  <c r="B29" i="1" s="1"/>
  <c r="J29" i="1"/>
  <c r="I29" i="1"/>
  <c r="F29" i="1"/>
  <c r="E29" i="1"/>
  <c r="D29" i="1"/>
  <c r="G21" i="1"/>
  <c r="F21" i="1"/>
  <c r="E21" i="1"/>
  <c r="D21" i="1"/>
  <c r="C21" i="1"/>
  <c r="B21" i="1"/>
  <c r="I6" i="1"/>
  <c r="G6" i="1"/>
  <c r="F6" i="1"/>
  <c r="E6" i="1"/>
  <c r="D6" i="1"/>
  <c r="C6" i="1"/>
  <c r="K6" i="1" l="1"/>
  <c r="H12" i="1"/>
  <c r="K12" i="1"/>
  <c r="K21" i="1"/>
  <c r="H67" i="1"/>
  <c r="K29" i="1"/>
  <c r="K35" i="1"/>
  <c r="B76" i="1"/>
  <c r="K60" i="1"/>
  <c r="K42" i="1"/>
  <c r="C76" i="1"/>
  <c r="F76" i="1"/>
  <c r="G76" i="1"/>
  <c r="H55" i="1"/>
  <c r="J76" i="1"/>
  <c r="K50" i="1"/>
  <c r="E76" i="1"/>
  <c r="H60" i="1"/>
  <c r="D76" i="1"/>
  <c r="K67" i="1"/>
  <c r="H50" i="1"/>
  <c r="H6" i="1"/>
  <c r="H21" i="1"/>
  <c r="H35" i="1"/>
  <c r="H42" i="1"/>
  <c r="H29" i="1"/>
  <c r="H76" i="1" l="1"/>
</calcChain>
</file>

<file path=xl/comments1.xml><?xml version="1.0" encoding="utf-8"?>
<comments xmlns="http://schemas.openxmlformats.org/spreadsheetml/2006/main">
  <authors>
    <author>Kamilė Sabaliauskaitė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  <charset val="186"/>
          </rPr>
          <t>* Bešeimininkės atliekos buvo tvarkomos Kuršėnų sen. Užlaukio k., tvarkant atliekomis  užterštą teritoriją, todėl jų atliekų kiekis nėra žinomas.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186"/>
          </rPr>
          <t>* Bešeimininkės atliekos buvo tvarkomos Kuršėnų sen. Užlaukio k., tvarkant atliekomis  užterštą teritoriją, todėl jų atliekų kiekis nėra žinomas.</t>
        </r>
      </text>
    </comment>
  </commentList>
</comments>
</file>

<file path=xl/comments2.xml><?xml version="1.0" encoding="utf-8"?>
<comments xmlns="http://schemas.openxmlformats.org/spreadsheetml/2006/main">
  <authors>
    <author>Kamilė Sabaliauskaitė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186"/>
          </rPr>
          <t>* Lietuvos aplinkos apsaugos investicijų fondo dotacijos bei gamintojų ir importuotojų lėšomis 2015 m. planuojami pirkti pakuočių atliekų surinkimo konteineriai individualioms namų valdoms:
- stiklo atliekoms - 6750 vnt.;
- popieriaus, plastiko ir metalo atliekoms - 6250 vnt.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86"/>
          </rPr>
          <t>* Lietuvos aplinkos apsaugos investicijų fondo dotacijos bei gamintojų ir importuotojų lėšomis 2015 m. planuojami pirkti pakuočių atliekų surinkimo konteineriai individualioms namų valdoms:
- stiklo atliekoms - 6750 vnt.;
- popieriaus, plastiko ir metalo atliekoms - 6250 vnt.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186"/>
          </rPr>
          <t>* Lietuvos aplinkos apsaugos investicijų fondo dotacijos bei gamintojų ir importuotojų lėšomis 2015 m. planuojami pirkti pakuočių atliekų surinkimo konteineriai individualioms namų valdoms:
- stiklo atliekoms - 6750 vnt.;
- popieriaus, plastiko ir metalo atliekoms - 6250 vnt.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186"/>
          </rPr>
          <t>Pastaba: 2015 m planuojama įsigyti 1000 vnt. 240 litrų talpos konteinerių GI, LAAIF ir Savivaldybės lėšomis, skirtų mišrios pakuotės rūšiojamam surinkimui iš privačių namų valdų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86"/>
          </rPr>
          <t>Pastaba: 2015 m planuojama įsigyti 1000 vnt. 240 litrų talpos konteinerių GI, LAAIF ir Savivaldybės lėšomis, skirtų mišrios pakuotės rūšiojamam surinkimui iš privačių namų valdų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186"/>
          </rPr>
          <t>Pastaba: 2015 m planuojama įsigyti 1000 vnt. 240 litrų talpos konteinerių GI, LAAIF ir Savivaldybės lėšomis, skirtų mišrios pakuotės rūšiojamam surinkimui iš privačių namų valdų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86"/>
          </rPr>
          <t>konteineriai individualioms valdoms. 1 konteineris skirtas stiklui, 1 - kitai pakuotei (plastikui, popieriui, metalui ir kt.)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186"/>
          </rPr>
          <t>konteineriai individualioms valdoms. 1 konteineris skirtas stiklui, 1 - kitai pakuotei (plastikui, popieriui, metalui ir kt.)</t>
        </r>
      </text>
    </comment>
  </commentList>
</comments>
</file>

<file path=xl/comments3.xml><?xml version="1.0" encoding="utf-8"?>
<comments xmlns="http://schemas.openxmlformats.org/spreadsheetml/2006/main">
  <authors>
    <author>Kamilė Sabaliauskaitė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  <charset val="186"/>
          </rPr>
          <t>iki 2014-11-01 - 170,06 Lt/t; nuo 2014-11-01 iki 2014-12-31 -153,30 Lt/t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186"/>
          </rPr>
          <t>iki 2014-09-01 - 59,67 Lt/t; nuo 2014-09-01 iki 2014-12-31  -157,32 Lt/t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86"/>
          </rPr>
          <t>Priklauso nuo gyventojų skaičiaus, konteinerio talpos, išvežimo periodiškumo.                      
120 l konteinerio išvežimas - 6,63 Lt/vnt.       
240 l konteinerio išvežimas - 13,26 Lt/vnt.    
1100 l konteinerio išvežimas - 60,78 Lt/vnt.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86"/>
          </rPr>
          <t>Priklauso nuo gyventojų skaičiaus, konteinerio talpos, išvežimo periodiškumo.                      
120 l konteinerio išvežimas - 6,63 Lt/vnt.       
240 l konteinerio išvežimas - 13,26 Lt/vnt.    
1100 l konteinerio išvežimas - 60,78 Lt/vnt.</t>
        </r>
      </text>
    </comment>
  </commentList>
</comments>
</file>

<file path=xl/sharedStrings.xml><?xml version="1.0" encoding="utf-8"?>
<sst xmlns="http://schemas.openxmlformats.org/spreadsheetml/2006/main" count="3255" uniqueCount="1173">
  <si>
    <t>VIEŠOSIOS KOMUNALINIŲ ATLIEKŲ TVARKYMO PASLAUGOS PLĖTROS  UŽDUOČIŲ VYKDYMAS</t>
  </si>
  <si>
    <t>Savivaldybė</t>
  </si>
  <si>
    <t>Gyventojų skaičius pagal deklaruojamą gyvenamąją vietą, vnt.</t>
  </si>
  <si>
    <t>Gyventojų skaičius, kuriems teikiama paslauga</t>
  </si>
  <si>
    <t xml:space="preserve">Įregistruotų ūkio subjektų skaičius, vnt. </t>
  </si>
  <si>
    <t>Paslaugos teikimas ūkio subjektams</t>
  </si>
  <si>
    <t>Miestuose daugiau 100000 gyv.</t>
  </si>
  <si>
    <t>Miestuose nuo 50000 iki 100000
gyv.</t>
  </si>
  <si>
    <t>Miestuose nuo 3000 iki 50000 gyv.</t>
  </si>
  <si>
    <t>Miesteliuose nuo 500 iki 3000 gyv.</t>
  </si>
  <si>
    <t>Miesteliuose mažiau nei 500 gyv.</t>
  </si>
  <si>
    <t>Ūkio subjektų skaičius,  vnt.</t>
  </si>
  <si>
    <t>Ūkio subjektų skaičius,  %</t>
  </si>
  <si>
    <t>Vnt.</t>
  </si>
  <si>
    <t>%</t>
  </si>
  <si>
    <t>Alytaus m.</t>
  </si>
  <si>
    <t>Alytaus r.</t>
  </si>
  <si>
    <t>Birštono r.</t>
  </si>
  <si>
    <t xml:space="preserve">Druskininkų </t>
  </si>
  <si>
    <t>Lazdijų r.</t>
  </si>
  <si>
    <t>Prienų r.</t>
  </si>
  <si>
    <t>Varėnos r.</t>
  </si>
  <si>
    <t>Jonavos r.</t>
  </si>
  <si>
    <t>Jurbarko r.</t>
  </si>
  <si>
    <t>Kaišiadorių r.</t>
  </si>
  <si>
    <t>Kauno m.</t>
  </si>
  <si>
    <t>Kauno r.</t>
  </si>
  <si>
    <t>Kėdainių r.</t>
  </si>
  <si>
    <t>Raseinių r.</t>
  </si>
  <si>
    <t>Klaipėdos m.</t>
  </si>
  <si>
    <t>Klaipėdos r.</t>
  </si>
  <si>
    <t>Kretingos r.</t>
  </si>
  <si>
    <t xml:space="preserve">Neringos </t>
  </si>
  <si>
    <t xml:space="preserve">Pagėgių </t>
  </si>
  <si>
    <t>Palangos m.</t>
  </si>
  <si>
    <t>ND</t>
  </si>
  <si>
    <t>Skuodo r.</t>
  </si>
  <si>
    <t>Šilalės r.</t>
  </si>
  <si>
    <t>Šilutės r.</t>
  </si>
  <si>
    <t>Tauragės r.</t>
  </si>
  <si>
    <t>Marijampolės</t>
  </si>
  <si>
    <t>Kalvarijos</t>
  </si>
  <si>
    <t>Kazlų Rūdos</t>
  </si>
  <si>
    <t>Šakių r.</t>
  </si>
  <si>
    <t>Vilkaviškio r.</t>
  </si>
  <si>
    <t>Biržų r.</t>
  </si>
  <si>
    <t>Kupiškio r.</t>
  </si>
  <si>
    <t>Panevėžio m.</t>
  </si>
  <si>
    <t>Panevėžio r.</t>
  </si>
  <si>
    <t>Pasvalio r.</t>
  </si>
  <si>
    <t>Rokiškio r.</t>
  </si>
  <si>
    <t>Akmenės r.</t>
  </si>
  <si>
    <t>Joniškio r.</t>
  </si>
  <si>
    <t>Kelmės r.</t>
  </si>
  <si>
    <t>Mažeikių r.</t>
  </si>
  <si>
    <t>Pakruojo r.</t>
  </si>
  <si>
    <t>Plungės r.</t>
  </si>
  <si>
    <t>Radviliškio r.</t>
  </si>
  <si>
    <t>Rietavo r.</t>
  </si>
  <si>
    <t>Šiaulių m.</t>
  </si>
  <si>
    <t>Šiaulių r.</t>
  </si>
  <si>
    <t>Telšių r.</t>
  </si>
  <si>
    <t>Anykščių r.</t>
  </si>
  <si>
    <t>Ignalinos r.</t>
  </si>
  <si>
    <t>Molėtų r.</t>
  </si>
  <si>
    <t>Utenos r.</t>
  </si>
  <si>
    <t>Visagino</t>
  </si>
  <si>
    <t>Zarasų r.</t>
  </si>
  <si>
    <t>Elektrėnų</t>
  </si>
  <si>
    <t>Šalčininkų r.</t>
  </si>
  <si>
    <t>Širvintų r.</t>
  </si>
  <si>
    <t>Švenčionių r.</t>
  </si>
  <si>
    <t>Trakų r.</t>
  </si>
  <si>
    <t>Ukmergės r.</t>
  </si>
  <si>
    <t>Vilniaus m.</t>
  </si>
  <si>
    <t>Vilniaus r.</t>
  </si>
  <si>
    <t>IŠ VISO</t>
  </si>
  <si>
    <t>Nekilnojamojo turto objektų savininkų skaičius, vnt.</t>
  </si>
  <si>
    <t xml:space="preserve">Neišvardintų nekilnojamojo turto objektų savininkai, kurie yra juridiniai asmenys </t>
  </si>
  <si>
    <t>Savininkų skaičius, kuriems teikiama paslauga</t>
  </si>
  <si>
    <t>Daugiabučių gyvenamųjų namų butų savininkai</t>
  </si>
  <si>
    <t>Vieno ir dviejų butų gyvenamųjų namų butų savininkai</t>
  </si>
  <si>
    <t>Sodininkų bendrijų nariai</t>
  </si>
  <si>
    <t>Garažų bendrijų nariai</t>
  </si>
  <si>
    <t xml:space="preserve"> - </t>
  </si>
  <si>
    <t>Birštono</t>
  </si>
  <si>
    <t>Druskininkų</t>
  </si>
  <si>
    <t>Neringos sav.</t>
  </si>
  <si>
    <t xml:space="preserve"> -</t>
  </si>
  <si>
    <t>Zarasų</t>
  </si>
  <si>
    <t>* ND - nėra duomenų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</si>
  <si>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</si>
  <si>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</si>
  <si>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</si>
  <si>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</si>
  <si>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</si>
  <si>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</si>
  <si>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>Utenos apskritis</t>
  </si>
  <si>
    <t>Vilniaus apskritis</t>
  </si>
  <si>
    <t>Tauragės apskritis</t>
  </si>
  <si>
    <t>Telšių apskritis</t>
  </si>
  <si>
    <t>Kamilė Petrauskienė, 870668031, el. p. kamile.petrauskiene@aaa.am.lt</t>
  </si>
  <si>
    <t>ATSKIRŲ KOMUNALINIŲ ATLIEKŲ SRAUTŲ SURINKIMO PRIEMONĖS IR KIEKIAI SAVIVALDYBĖSE</t>
  </si>
  <si>
    <t>Kiekis, surinktas konteineriuose, t</t>
  </si>
  <si>
    <t>Kiekis, surinktas
didelių gabaritų atliekų
surinkimo aikštelėse, t</t>
  </si>
  <si>
    <t>Kiekis, surinktas
apvažiuojant atliekų turėtojus (maišai, betaris surinkimas), t</t>
  </si>
  <si>
    <t>Kiekis, surinktas
kitomis priemonėmis
(papildančios sistemos, kita), t</t>
  </si>
  <si>
    <t>Iš viso, t</t>
  </si>
  <si>
    <t xml:space="preserve">VALSTYBINIO STRATEGINIO ATLIEKŲ TVARKYMO PLANO TIKSLO, DĖL KOMUNALINIŲ ATLIEKŲ PERDIRBIMO AR KITOKIO PANAUDOJIMO, ĮGYVENDINIMAS </t>
  </si>
  <si>
    <t>Iš viso surinkta komunalinių atliekų 2014 m., t</t>
  </si>
  <si>
    <t>Perdirbta / panaudota komunalinių atliekų 2014 m., t</t>
  </si>
  <si>
    <t>Perdirbta / panaudota komunalinių atliekų 2014 m., %</t>
  </si>
  <si>
    <t>Sąvartyne pašalinta  komunalinių atliekų 2014 m., t</t>
  </si>
  <si>
    <t>Pašalinta  komunalinių atliekų 2014 m., %</t>
  </si>
  <si>
    <t>Pagėgių sav.</t>
  </si>
  <si>
    <t>INFORMACIJA APIE BEŠEIMININKES ATLIEKAS</t>
  </si>
  <si>
    <t xml:space="preserve">Susidarė bešeimininkių atliekų, t </t>
  </si>
  <si>
    <t xml:space="preserve"> Sutvarkyta bešeimininkių atliekų, t</t>
  </si>
  <si>
    <t>Bešeimininkių atliekų tvarkymo finansavimo šaltiniai</t>
  </si>
  <si>
    <t>Skirta lėšų, Lt</t>
  </si>
  <si>
    <t>Organizacijos su kuriomis savivaldybė bendradarbiavo tvarkant bešeimininkes atliekas</t>
  </si>
  <si>
    <t>Alytaus m. savivald. biudžeto lėšos, Aplinkos apsaugos rėmimo specialioji programa</t>
  </si>
  <si>
    <t>Alytaus apskrities priešgaisrinė gelbėjimo tarnyba, UAB "Metaloidas", UAB "Alstapa"</t>
  </si>
  <si>
    <t>UAB „Ekonovus“</t>
  </si>
  <si>
    <t>savivaldybės biudžetas</t>
  </si>
  <si>
    <t>Druskininkų savivaldybės paslaugų ūkis
UAB „Druskininkų komunalinis ūkis“</t>
  </si>
  <si>
    <t>Varėnos r. savivald. biudžeto lėšos, Aplinkos apsaugos rėmimo specialioji programa</t>
  </si>
  <si>
    <t>Jonavos rajono savivaldybė</t>
  </si>
  <si>
    <t>UAB "Jonavos paslaugos";
UAB "Verslo vizijos"</t>
  </si>
  <si>
    <t xml:space="preserve">Savivaldybių aplinkos apsaugos rėmimo specialioji programa </t>
  </si>
  <si>
    <t>UAB „Jurbarko komunalininkas“ ;                      UAB Tauragės atliekų tvarkymo centras</t>
  </si>
  <si>
    <t>Savivaldybių aplinkos apsaugos rėmimo specialioji programa ; LAAIF</t>
  </si>
  <si>
    <t>SĮ "Kaišiadorių paslaugos"; Kauno RATC ; UAB "Eureka";  UAB "Metaloidas"</t>
  </si>
  <si>
    <t>Aplinkos apsaugos specialioji programa, savivaldybės biudžeto lėšos</t>
  </si>
  <si>
    <t>UAB "Kauno švara"</t>
  </si>
  <si>
    <t>UAB "Ekonovus", UAB "Super Montes", UAB "Kauno švara", UAB "Antrinio perdirbimo grupė"</t>
  </si>
  <si>
    <t>Lietuvos Respublikos aplinkos ministerija (atliekų pakrovimas ir tvarnsportavimas iki artimiausio naudotojo); Kėdainių rajono savivaldybė (atliekų tvarkymas)</t>
  </si>
  <si>
    <t>UAB "Metaloidas", UAB "Skongalis"</t>
  </si>
  <si>
    <t>UAB "Dudaudis"; UAB "Raseinių komunalinės paslaugos"</t>
  </si>
  <si>
    <t>Klaipėdos miesto savivaldybės Specialioji aplinkos apsaugos rėmimo programa, atliekų tvarkytojų lėšos </t>
  </si>
  <si>
    <t>UAB "Econovus", UAB "Klaipėdos regiono atliekų tvarkymo centras"</t>
  </si>
  <si>
    <t>Klaipėdos rajono savivaldybės Specialioji aplinkos apsaugos rėmimo programa</t>
  </si>
  <si>
    <t>UAB ,,Gargždų komunalinės paslaugos"</t>
  </si>
  <si>
    <t>Kretingos r. savivaldybės lėšos</t>
  </si>
  <si>
    <t>SĮ "Kretingos komunalininkas"</t>
  </si>
  <si>
    <t>Neringos savivaldybės aplinkos apsaugos rėmimo specialioji programa</t>
  </si>
  <si>
    <t>UAB "Specialus autotransportas", UAB "Toksika"</t>
  </si>
  <si>
    <t>Palangos m. savivaldybės lėšos</t>
  </si>
  <si>
    <t xml:space="preserve"> VšĮ "Mes Darom", UAB "Klaipėdos regiono atliekų tvarkymo centras", </t>
  </si>
  <si>
    <t>UAB „Telšių keliai“, UAB KRATC</t>
  </si>
  <si>
    <t>VšĮ "Mes Darom", UAB „Telšių keliai“, UAB KRATC</t>
  </si>
  <si>
    <t>Šilutės rajono savivaldybės Specialioji aplinkos apsaugos rėmimo programa</t>
  </si>
  <si>
    <t>Vežimo paslaugas vykdė UAB,,Sauliaus transporto sistemos"</t>
  </si>
  <si>
    <t>Tauragės r. savivaldybės administracijos seniūnijos: Tauragės miesto seniūnija ir Mažonų seniūnija ; UAB "Dunokai"</t>
  </si>
  <si>
    <t>Kazlų Rūdos savivaldybės aplinkos apsaugos rėmimo specialioji programa</t>
  </si>
  <si>
    <t>UAB "Kesberta"; UAB "Žalvaris"</t>
  </si>
  <si>
    <t>UAB "Marijampolės apskrities atliekų tvarkymo centras"</t>
  </si>
  <si>
    <t>UAB "Marijampolės apskrities atliekų tvarkymo centras", UAB "Marijampolės švara", UAB "Ekoaplinka"</t>
  </si>
  <si>
    <t>UAB "Marijampolės apskrities atliekų tvarkymo centras", UAB "Marijampolės švara", UAB "Ekoaplinka"; VšĮ "Mes Darom"</t>
  </si>
  <si>
    <t>Vilkaviškio rajono savivaldybės aplinkos apsaugos rėmimo specialioji programa</t>
  </si>
  <si>
    <t>UAB ,,Ecoservice"</t>
  </si>
  <si>
    <t>Biržų rajono savivaldybės aplinkos apsaugos rėmimo specialioji programa</t>
  </si>
  <si>
    <t>UAB,,Biržų komunalinis ūkis", UAB,, Biržų butų ūkis",VĮ "Biržų miškų urėdija"</t>
  </si>
  <si>
    <t>Kupiškio rajono savivaldybės aplinkos apsaugos rėmimo specialioji programa</t>
  </si>
  <si>
    <t>UAB "Kupiškio komunalininkas"</t>
  </si>
  <si>
    <t>Panevėžio miesto savivaldybės lėšos</t>
  </si>
  <si>
    <t xml:space="preserve">AB "Panevėžio specialus autotransportas" ; UAB "Metaloidas" </t>
  </si>
  <si>
    <t xml:space="preserve">Savivaldybės bei atliekas surenkančios įmonės lėšos </t>
  </si>
  <si>
    <t>UAB " Švaros komanda"</t>
  </si>
  <si>
    <t>Pasvalio rajono savivaldybės lėšos</t>
  </si>
  <si>
    <t>Atliekas sutvarkė seniūnijos, UAB „Pasvalio gerovė“, VšĮ "Mes Darom"</t>
  </si>
  <si>
    <t>Rokiškio rajono savivaldybės aplinkos apsaugos rėmimo specialioji programa</t>
  </si>
  <si>
    <t>AB "Rokiškio komunalininkas"</t>
  </si>
  <si>
    <t>Joniškio rajono savivaldybės aplinkos apsaugos rėmimo specialioji programa</t>
  </si>
  <si>
    <t>UAB "Joniškio komunalinis ūkis"</t>
  </si>
  <si>
    <t>Mažeikių rajono savivaldybės aplinkos apsaugos rėmimo specialioji programa</t>
  </si>
  <si>
    <t>UAB „Mažeikių komunalinis ūkis“</t>
  </si>
  <si>
    <t>Plungės rajono savivaldybės aplinkos apsaugos rėmimo specialioji programa</t>
  </si>
  <si>
    <t>UAB ,,Valda" ir UAB ,,Telšių regiono atliekų tvarkymo centras"</t>
  </si>
  <si>
    <t>Rietavo savivaldybės aplinkos apsaugos rėmimo specialiosios programos lėšos</t>
  </si>
  <si>
    <t>UAB „Telšių regiono atliekų tvarkymo centras“, UAB „Valda“, VšĮ "Mes Darom"</t>
  </si>
  <si>
    <t>Šiaulių miesto savivaldybės aplinkos apsaugos rėmimo specialiosios programos lėšos</t>
  </si>
  <si>
    <t>AB "Specializuotas transportas"</t>
  </si>
  <si>
    <t>Šiaulių rajono savivaldybės aplinkos apsaugos rėmimo specialiosios programos lėšos</t>
  </si>
  <si>
    <t xml:space="preserve">UAB "Kuršėnų komunalinis ūkis"        </t>
  </si>
  <si>
    <t xml:space="preserve">Telšių rajono savivaldybės aplinkos apsaugos rėmimo specialiosios programos lėšos </t>
  </si>
  <si>
    <t>UAB „Telšių keliai" ir SĮ "Telšių butų ūkis"</t>
  </si>
  <si>
    <t>Anykščių rajono savivaldybės lėšos</t>
  </si>
  <si>
    <t xml:space="preserve"> VšĮ "Mes Darom"</t>
  </si>
  <si>
    <t xml:space="preserve">Ignalinos rajono savivaldybės aplinkos apsaugos rėmimo specialiosios programos lėšos </t>
  </si>
  <si>
    <t>Molėtų rajono savivaldybės lėšos</t>
  </si>
  <si>
    <t>UAB "Molėtų švara"</t>
  </si>
  <si>
    <t xml:space="preserve">Utenos rajono savivaldybės aplinkos apsaugos rėmimo specialiosios programos lėšos </t>
  </si>
  <si>
    <t>UAB "Utenos komunalininkas"</t>
  </si>
  <si>
    <t xml:space="preserve">Visagino savivaldybės aplinkos apsaugos rėmimo specialiosios programos lėšos </t>
  </si>
  <si>
    <t>UAB „Žalvaris“, RVĮ „Visagino statybininkai“</t>
  </si>
  <si>
    <t xml:space="preserve">Zarasų rajono savivaldybės aplinkos apsaugos rėmimo specialiosios programos lėšos </t>
  </si>
  <si>
    <t>UAB "Zarasų komunalinkas" ir Dusetų komunalinio ūkio įmonė</t>
  </si>
  <si>
    <t>Elektrėnų savivaldybės lėšos</t>
  </si>
  <si>
    <t>UAB "Elektros pasaulis"</t>
  </si>
  <si>
    <t>Šalčininkų rajono savivaldybės lėšos</t>
  </si>
  <si>
    <t xml:space="preserve"> VšĮ "Mes Darom" ; UAB ""VAATC </t>
  </si>
  <si>
    <t>Širvintų rajono savivaldybės aplinkos apsaugos rėmimo spec. programos lėšos</t>
  </si>
  <si>
    <t>UAB "Ecoservice", UAB "Metaloidas"</t>
  </si>
  <si>
    <t xml:space="preserve">Švenčionių rajono savivaldybės aplinkos apsaugos rėmimo specialiosios programos lėšos </t>
  </si>
  <si>
    <t>UAB "Metaloidas"; L.Purinaitės įmonė "Neptana"</t>
  </si>
  <si>
    <t xml:space="preserve">Trakų rajono savivaldybės aplinkos apsaugos rėmimo specialiosios programos lėšos </t>
  </si>
  <si>
    <t>UAB ,,Antrinio perdirbimo grupė", UAB "Trakų paslaugos"</t>
  </si>
  <si>
    <t xml:space="preserve">Ukmergės rajono savivaldybės aplinkos apsaugos rėmimo specialiosios programos lėšos </t>
  </si>
  <si>
    <t xml:space="preserve"> UAB ,,Ekonovus",  UAB ,,Ukmergės vrsmė", UAB ,,Atliekų tvarkymo centras" </t>
  </si>
  <si>
    <t xml:space="preserve">Vilniaus miesto savivaldybės aplinkos apsaugos rėmimo specialiosios programos lėšos </t>
  </si>
  <si>
    <t>UAB "Stebulė", UAB "Grinda"</t>
  </si>
  <si>
    <t xml:space="preserve">Vilniaus rajono savivaldybės aplinkos apsaugos rėmimo specialiosios programos lėšos </t>
  </si>
  <si>
    <t>UAB „Nemenčinės komunalininkas“, UAB „Nemėžio komunalininkas“</t>
  </si>
  <si>
    <t>Šiaulių apksritis</t>
  </si>
  <si>
    <t xml:space="preserve"> VEIKIANČIOS DIDELIŲ GABARITŲ ATLIEKŲ SURINKIMO AIKŠTELĖS (DGASA) IR ATLIEKŲ PRIĖMIMO PUNKTAI (APP)</t>
  </si>
  <si>
    <t>DGASA / APP</t>
  </si>
  <si>
    <t>Aikštelės</t>
  </si>
  <si>
    <t xml:space="preserve">Aikštelėje surenkamos buityje susidarančios atliekos (jei surenkamos - žymimos „1“) </t>
  </si>
  <si>
    <t>adresas</t>
  </si>
  <si>
    <t>Mišrios komunalinės atliekos</t>
  </si>
  <si>
    <t>Pavojingos  atliekos</t>
  </si>
  <si>
    <t>Biologiškai skaidžios atliekos</t>
  </si>
  <si>
    <t>Popieriaus atliekos</t>
  </si>
  <si>
    <t>Stiklo atliekos</t>
  </si>
  <si>
    <t>Plastiko atliekos</t>
  </si>
  <si>
    <t>Didžiosios atliekos</t>
  </si>
  <si>
    <t>Statybos ir griovimo atliekos</t>
  </si>
  <si>
    <t>EEĮ atliekos</t>
  </si>
  <si>
    <t>Padangų atliekos</t>
  </si>
  <si>
    <t>Kitos atliekos</t>
  </si>
  <si>
    <t xml:space="preserve">Alytaus m. </t>
  </si>
  <si>
    <t>DGASA</t>
  </si>
  <si>
    <t>Alovės g. 6B</t>
  </si>
  <si>
    <t>Putinų g. 3A</t>
  </si>
  <si>
    <t>APP</t>
  </si>
  <si>
    <t>Naujoji g. 31B</t>
  </si>
  <si>
    <t>Naujoji g. 7E/ Ūdrijos g. 1</t>
  </si>
  <si>
    <t>Likiškėlių g. 7</t>
  </si>
  <si>
    <t>Naujoji g. 2C</t>
  </si>
  <si>
    <t>Takniškių k.</t>
  </si>
  <si>
    <t>Simnas, Melioratorių g. 5A</t>
  </si>
  <si>
    <t>Daugai, Daugų g. 17B</t>
  </si>
  <si>
    <t>Nėra</t>
  </si>
  <si>
    <t>Gardino g. 100-102</t>
  </si>
  <si>
    <t>Leipalingis</t>
  </si>
  <si>
    <t>Švindubrės k</t>
  </si>
  <si>
    <t>Neravų k.</t>
  </si>
  <si>
    <t>Grūto k.</t>
  </si>
  <si>
    <t>Latežerio k.</t>
  </si>
  <si>
    <t>Viečiūnų k.</t>
  </si>
  <si>
    <t>Jovaišių k.</t>
  </si>
  <si>
    <t>Stračiūnų k.</t>
  </si>
  <si>
    <t>Gerdašių k.</t>
  </si>
  <si>
    <t>Ricielių k.</t>
  </si>
  <si>
    <t>Vilkanastrų k.</t>
  </si>
  <si>
    <t>Lazdijų r. sav.</t>
  </si>
  <si>
    <t>Gėlyno g. 12</t>
  </si>
  <si>
    <t>V. Montvilos g. 31A, Veisiejai</t>
  </si>
  <si>
    <t>Pramonės g. 3</t>
  </si>
  <si>
    <t>Jiezno kolonijų kaimas, Jiezno seniūnija</t>
  </si>
  <si>
    <t>Gerulių k.</t>
  </si>
  <si>
    <t>Veiverių k.</t>
  </si>
  <si>
    <t>Geležinkelio g. 65</t>
  </si>
  <si>
    <t>Pakleštarės k., Valkininkų sen.</t>
  </si>
  <si>
    <t>Vilniaus g. 89, Merkinė</t>
  </si>
  <si>
    <t>Jonalaukio k.</t>
  </si>
  <si>
    <t xml:space="preserve"> </t>
  </si>
  <si>
    <t>Darbininkų g. 19</t>
  </si>
  <si>
    <t>Gudžionių g. 4</t>
  </si>
  <si>
    <t>Jonalaukio k., Ruklos sen.</t>
  </si>
  <si>
    <t>Kauno g. 108</t>
  </si>
  <si>
    <t>Darbininkų g., Upninkų k.,
Upninkų sen.</t>
  </si>
  <si>
    <t>Piliakalnio g., Ruklos mstl.</t>
  </si>
  <si>
    <t>Blauzdžių k., Žeimių sen.</t>
  </si>
  <si>
    <t>Statybininkų g. 4 E</t>
  </si>
  <si>
    <t>Kalnėnų g. 3, Jurbarkų sen., Kalnėnų k.</t>
  </si>
  <si>
    <t>Vytauto Didžiojo g. 136</t>
  </si>
  <si>
    <t>Ašigalio g. 20A</t>
  </si>
  <si>
    <t>Julijanavos g. 1A</t>
  </si>
  <si>
    <t>Nemajūnų g. 15B (žaliųjų  atliekų priėmimo aikštelė)</t>
  </si>
  <si>
    <t>Nemajūnų g. 15B</t>
  </si>
  <si>
    <t>Raudondvario pl. 155D</t>
  </si>
  <si>
    <t>Palemono g. 12E</t>
  </si>
  <si>
    <t>Kuršių g. 9E</t>
  </si>
  <si>
    <t>Chemijos g.</t>
  </si>
  <si>
    <t>Vandžiogalos g. 92 B</t>
  </si>
  <si>
    <t>J. Basanavičiaus g. 97A</t>
  </si>
  <si>
    <t>Zabieliškio k., Pelėdnagių sen.</t>
  </si>
  <si>
    <t>Andrušaičių k. Raseinių sen.</t>
  </si>
  <si>
    <t>Tilžės g. 66A, Klaipėda</t>
  </si>
  <si>
    <t>Metalas, drabužiai, tekstilė</t>
  </si>
  <si>
    <t>Plieno g. 13, Klaipėda</t>
  </si>
  <si>
    <t xml:space="preserve">Šiaurės pr. 30, Klaipėda </t>
  </si>
  <si>
    <t>Ąžuolo g. 54, Vėžaičiai</t>
  </si>
  <si>
    <t xml:space="preserve">Ąžuolo g. 54, Vėžaičiai (žaliųjų atliekų surinkimo aikštelė) </t>
  </si>
  <si>
    <t xml:space="preserve">Kaukėnų g. 21, Glaudėnų k., Klaipėdos r. (žaliųjų atliekų surinkimo aikštelė) </t>
  </si>
  <si>
    <t>Geležinkelio Pylimo g. 6, Gargždai</t>
  </si>
  <si>
    <t>Sodžiaus g. 86, Ankštakių k. (kartu ir BSAKA)</t>
  </si>
  <si>
    <t>Jurgučio g. 13, Joskaudų k. (kartu ir BSAKA)</t>
  </si>
  <si>
    <t>Darbėnų sen. (kartu ir BSAKA)</t>
  </si>
  <si>
    <t>Nidos-Smiltynės pl. 12 (kartu ir BSAKA)</t>
  </si>
  <si>
    <t>M. Jankaus g. 37  (kartu ir BSAKA)</t>
  </si>
  <si>
    <t>Piliakalnio g. 20, Puodkalių k. (kartu ir BSAKA)</t>
  </si>
  <si>
    <t>Vingininkų k., Šilalės r.</t>
  </si>
  <si>
    <t>Žaliųjų atliekų kompostavimo aikštelė, Paneročio k., Šilalės r.</t>
  </si>
  <si>
    <t>Šyšos g. 1A, Rumšų k.  (kartu ir BSAKA)</t>
  </si>
  <si>
    <t>Paberžių g. 14A</t>
  </si>
  <si>
    <t>Kaupių k., Žygaičių sen.</t>
  </si>
  <si>
    <t>Šilo g. 23, Kušliškių k. (kartu ir BSAKA)</t>
  </si>
  <si>
    <t>M. Valančiaus g. 17A</t>
  </si>
  <si>
    <t>Eglinčiškės k. Kazlų Rūdos sen. (Prie uždaryto sąvartyno)</t>
  </si>
  <si>
    <t>Vokiečių g. 10</t>
  </si>
  <si>
    <t>Vasaros g. 16</t>
  </si>
  <si>
    <t>Panausupio k.</t>
  </si>
  <si>
    <t>Uosinės k.8</t>
  </si>
  <si>
    <t>Sodų g.15</t>
  </si>
  <si>
    <t>Naikių k. 2, (prie uždaryto Šakių r. sąvartyno)</t>
  </si>
  <si>
    <t>Šiaurės g. 6A</t>
  </si>
  <si>
    <t>Pavembrių k. (prie uždaryto sąvartyno)</t>
  </si>
  <si>
    <t>Biržų k., Biržų r. (kartu ir BSAKA)</t>
  </si>
  <si>
    <t>Kosmonautų g. 8, Vabalninkas</t>
  </si>
  <si>
    <t>Technikos g. 6I</t>
  </si>
  <si>
    <t>Didžiagrašių k.</t>
  </si>
  <si>
    <t>Pilėnų g. 43</t>
  </si>
  <si>
    <t>Savitiškio g. 12</t>
  </si>
  <si>
    <t>Senamiesčio g. 114 B</t>
  </si>
  <si>
    <t>Beržytės g. 10, Garuckų k.</t>
  </si>
  <si>
    <t>Dvarininkų k.</t>
  </si>
  <si>
    <t>* Panevėžio r. gyventojai naudojasi ir Panevėžio mieste esančiomis DGASA aikštelėmis Savitiškio g. 12 ir Senamiesčio g, 114 B.</t>
  </si>
  <si>
    <t>Mūšos g. 12</t>
  </si>
  <si>
    <t>Levaniškio k.</t>
  </si>
  <si>
    <t>Donelaičio g. 16</t>
  </si>
  <si>
    <t>Ruzgų k.</t>
  </si>
  <si>
    <t>Nepriklausomybės g. 12A</t>
  </si>
  <si>
    <t>Eibučių g., N.Akmenė</t>
  </si>
  <si>
    <t>Klykolių g., Akmenė</t>
  </si>
  <si>
    <t>Žagarės g., Kruopių k.</t>
  </si>
  <si>
    <t>Pergalės g. 42B, Papilės mst.</t>
  </si>
  <si>
    <t>Miško g., Ventos mstl.</t>
  </si>
  <si>
    <t>Bariūnų k., Kepalių seniūnija (kartu ir BSAKA)</t>
  </si>
  <si>
    <t>Dariaus ir Girėno g., Kriukų k., Kriukų seniūnija</t>
  </si>
  <si>
    <t xml:space="preserve">Beržų g., Skaistgirys, Skaistgirio seniūnija </t>
  </si>
  <si>
    <t>Žvelgaičių k., Žagarės seniūnija</t>
  </si>
  <si>
    <t>Raseinių g. 70A</t>
  </si>
  <si>
    <t>Smiltinės k., Kražių sen.</t>
  </si>
  <si>
    <t>Kuršių k., Tytuvėnų sen.</t>
  </si>
  <si>
    <t>Maironio g., Užventis, Užvenčio sen.</t>
  </si>
  <si>
    <t>Algirdo g. 40</t>
  </si>
  <si>
    <t>Dargių k.</t>
  </si>
  <si>
    <t>Aleknaičių k., Lygumų sen. (kartu ir BSAKA)</t>
  </si>
  <si>
    <t>Kuosiškių k.</t>
  </si>
  <si>
    <t>Lygumų mstl., Lygumų sen.</t>
  </si>
  <si>
    <t>Šeduvos g., Rozalimo mstl., Rozalimo sen.</t>
  </si>
  <si>
    <t>Pušaloto g. Klovainių mstl., Klovainių sen.</t>
  </si>
  <si>
    <t>Plytinės g. Žeimelio  mstl., Žeimelio sen.</t>
  </si>
  <si>
    <t>Jėrubaičių k. (kartu ir BSAKA)</t>
  </si>
  <si>
    <t xml:space="preserve">Radviliškio r. </t>
  </si>
  <si>
    <t>Žironų k., Aukštelkų sen. (kartu ir BSAKA)</t>
  </si>
  <si>
    <t>Polekėlės k., Tyrulių seniūnija</t>
  </si>
  <si>
    <t>Žvejų g. 17, Šeduvos miesto seniūnija</t>
  </si>
  <si>
    <t>Grinkiškio mstl., Grinkiškio seniūnija</t>
  </si>
  <si>
    <t>Baisogalos mstl., Baisogalos seniūnija</t>
  </si>
  <si>
    <t>Šiaulėnų mstl., Šiaulėnų seniūnija</t>
  </si>
  <si>
    <t xml:space="preserve">Rietavo </t>
  </si>
  <si>
    <t>Kalakutiškės k. (kartu ir BSAKA)</t>
  </si>
  <si>
    <t xml:space="preserve">Šiaulių m. </t>
  </si>
  <si>
    <t>Pailių g. 19</t>
  </si>
  <si>
    <t>J.Basanavičiaus g. 168 B</t>
  </si>
  <si>
    <t>Bertužių k., Kairių sen.</t>
  </si>
  <si>
    <t xml:space="preserve">Ventos g. 192, Kuršėnų m. </t>
  </si>
  <si>
    <t>Gluosnių g. 2A, Bubių k., Bubių sen.</t>
  </si>
  <si>
    <t>Šiaulių g. 44, Meškuičių mstl., Meškuičių sen.</t>
  </si>
  <si>
    <t>Salduvės g. 8B, Kairių k., Kairių sen.</t>
  </si>
  <si>
    <t>Šiaulių g. 24A, Šakynos mstl., Šakynos sen.</t>
  </si>
  <si>
    <t>Jaunimo g. 1A, Raudėnų k., Raudėnų sen.</t>
  </si>
  <si>
    <t>Žalioji g. 20, Kužių mstl., Kužių sen.</t>
  </si>
  <si>
    <t>F.Vaitkaus g. 2, Gruzdžių mstl., Gruzdžių sen.</t>
  </si>
  <si>
    <t>Vingio g. 1D, Voveriškių k., Šiaulių kaimiškoji sen.</t>
  </si>
  <si>
    <t>Saulėtekio g. 11B, Ginkūnų k., Ginkūnų sen.</t>
  </si>
  <si>
    <t>Gaudikaičių k. (kartu ir BSAKA)</t>
  </si>
  <si>
    <t>Vairuotojų g. 18</t>
  </si>
  <si>
    <t>medis, metalas</t>
  </si>
  <si>
    <t>APP (BSAKA)</t>
  </si>
  <si>
    <t>Šeimyniškių k.</t>
  </si>
  <si>
    <t>Švenčionių g. 31</t>
  </si>
  <si>
    <t>Agarinio g. 15</t>
  </si>
  <si>
    <t>Vilniaus g. 104 A</t>
  </si>
  <si>
    <t>Ažušilių vs, Luokesos sen.</t>
  </si>
  <si>
    <t>Mockėnų k. (kartu ir BSAKA)</t>
  </si>
  <si>
    <t>Rąšės g. 4</t>
  </si>
  <si>
    <t xml:space="preserve">Visagino </t>
  </si>
  <si>
    <t>Karlų k. (kartu ir BSAKA)</t>
  </si>
  <si>
    <t>Statybininkų g. 11 (kartu ir BSAKA)</t>
  </si>
  <si>
    <t>Obenių g.</t>
  </si>
  <si>
    <t>Kazokiškių k., Kazokiškių sen.</t>
  </si>
  <si>
    <t>Gilučių k.</t>
  </si>
  <si>
    <t>Kietaviškių k.</t>
  </si>
  <si>
    <t>Beižionių k,</t>
  </si>
  <si>
    <t>Semeliškių k.</t>
  </si>
  <si>
    <t>Pastrėvio k.</t>
  </si>
  <si>
    <t>Šalčininkų</t>
  </si>
  <si>
    <t>Butrimonių sen., Butrimonių k.</t>
  </si>
  <si>
    <t>Dainavos sen. Dainavos k.</t>
  </si>
  <si>
    <t>Gerviškių sen. Čiužakampio k.</t>
  </si>
  <si>
    <t>Jašiūnų sen., Jašiūnų k.</t>
  </si>
  <si>
    <t>Kalesninkų sen., Kalesninkų k.</t>
  </si>
  <si>
    <t>Pabarės sen. Pabarės k.</t>
  </si>
  <si>
    <t>Šalčininkų r. Šalčinikų m.</t>
  </si>
  <si>
    <t>Turgelių</t>
  </si>
  <si>
    <t>Šniponių k.</t>
  </si>
  <si>
    <t>Maleikėnų k., Pabradės sen</t>
  </si>
  <si>
    <t>Pliauškių I k.</t>
  </si>
  <si>
    <t>Trūdų k., Švenčionėlių sen.</t>
  </si>
  <si>
    <t>Pašaminės k., Švenčionėlių sen.</t>
  </si>
  <si>
    <t>Cirkliškio k., Cirkliškio sen.</t>
  </si>
  <si>
    <t>Kaltanėnų mst.,Kaltanėnų sen.</t>
  </si>
  <si>
    <t>Zadvarninkų k., Švenčionių sen,</t>
  </si>
  <si>
    <t>Milkuškų k., Švenčionių sen</t>
  </si>
  <si>
    <t>Adutiškio mst., Adutiškio sen.</t>
  </si>
  <si>
    <t>Svirkų k., Svirkų sen.</t>
  </si>
  <si>
    <t>Labanoro mst., Labanoro sen.</t>
  </si>
  <si>
    <t>Stoties g., Švenčionių m. sen</t>
  </si>
  <si>
    <t>Gedimino g., Švenčionių m. sen.</t>
  </si>
  <si>
    <t>Taikos g.,Švenčionių m. sen.</t>
  </si>
  <si>
    <t>Taikos g., Švenčionių m. sen.</t>
  </si>
  <si>
    <t>Taikos g., Švenčionėlių m. sen</t>
  </si>
  <si>
    <t>A.Rymo g. Švenčionių m. sen.</t>
  </si>
  <si>
    <t>Strūnaičio g. Švenčionių m. sen.</t>
  </si>
  <si>
    <t>Adutiškio g.,Švenčionių m. sen.</t>
  </si>
  <si>
    <t>Adutiškio g., Švenčionių m. sen.</t>
  </si>
  <si>
    <t>Vilniaus g. Švenčionių m. sen</t>
  </si>
  <si>
    <t>Kūnos g., Švenčionių m. sen.</t>
  </si>
  <si>
    <t>Užupio g., Švenčionių m. sen.</t>
  </si>
  <si>
    <t>Lentupio g., Švenčionių m. sen.</t>
  </si>
  <si>
    <t>Liepų g., Švenčionėlių m. sen.</t>
  </si>
  <si>
    <t>Žemutinės g. Šenčionėlių m. sen.</t>
  </si>
  <si>
    <t>Lauko g., Švenčionėlių m. sen.</t>
  </si>
  <si>
    <t>Žilvyčių g., Švenčionėlių m. sen.</t>
  </si>
  <si>
    <t>Vilniaus g., Švenčionėlių m. sen.</t>
  </si>
  <si>
    <t>Aušros g., Švenčionėlių m. sen.</t>
  </si>
  <si>
    <t>Priestočio g. Švenčionėlių m. sen.</t>
  </si>
  <si>
    <t>Partizanų g., Švenčionėlių m. g.</t>
  </si>
  <si>
    <t>Pašto g. Pabradės m. sen.</t>
  </si>
  <si>
    <t>Bajorėlių g.,Pabradės m. sen.</t>
  </si>
  <si>
    <t xml:space="preserve"> Kranto g., Pabradės m. sen.</t>
  </si>
  <si>
    <t>Vilniaus g., Pabradės m. sen.</t>
  </si>
  <si>
    <t>Architektų g., Pabradės m. sen.</t>
  </si>
  <si>
    <t>Strazdų g. Pabradės sen.</t>
  </si>
  <si>
    <t>Fabriko skesg. Pabradės m. sen.</t>
  </si>
  <si>
    <t>Padubingės g. Pabradės m. sen.</t>
  </si>
  <si>
    <t>Architektų g. Pabradės m. sen.</t>
  </si>
  <si>
    <t>Miškininkų g. Pabradės m. sen.</t>
  </si>
  <si>
    <t>Gamyklos g. Pabradės m. sen.</t>
  </si>
  <si>
    <t>Stoties g. Pabradės m. sen.</t>
  </si>
  <si>
    <t>Bajorėlių g. Pabradės m. sen.</t>
  </si>
  <si>
    <t>Malūno g. Pabradės m. sen.</t>
  </si>
  <si>
    <t>Saulės g. Pabradės m. sen.</t>
  </si>
  <si>
    <t>Šilelio g. Pabradės m. sen</t>
  </si>
  <si>
    <t>Vilniaus g. Pabradės m. sen.</t>
  </si>
  <si>
    <t>Pavoverės k. Pabradės sen.</t>
  </si>
  <si>
    <t>Trikampio g. 1, Lentvaris</t>
  </si>
  <si>
    <t>Trakų g. 1B, Lentavris (kartu su BSAKA)</t>
  </si>
  <si>
    <t>Rūdiškės, Aušros g. Nr. 40</t>
  </si>
  <si>
    <t>Paluknio gyv., Vilniaus g. 16</t>
  </si>
  <si>
    <t>Grendavės gyv.</t>
  </si>
  <si>
    <t>Aukštadvario m. Skrebės g. 33</t>
  </si>
  <si>
    <t>Onuškis, Daugų g. 3</t>
  </si>
  <si>
    <t>Birutės g. 27, Trakų r.</t>
  </si>
  <si>
    <t>Sodų g. 6/9, Lentavris</t>
  </si>
  <si>
    <t>Vytauto g. 10, Lentvaris</t>
  </si>
  <si>
    <t>Ežero 4, Lentvaris</t>
  </si>
  <si>
    <t>Lauko g. 8A, Lentvaris</t>
  </si>
  <si>
    <t>Tujų g. 2, Lentavris</t>
  </si>
  <si>
    <t>Lauko g. 13, lentavris</t>
  </si>
  <si>
    <t>Gerseniškių g. 5</t>
  </si>
  <si>
    <t>Deltuvos mstl., Deltuvos sen.</t>
  </si>
  <si>
    <t>Atkočių k., Deltuvos sen.</t>
  </si>
  <si>
    <t>Jakutiškių k., Deltuvos sen.</t>
  </si>
  <si>
    <t>Lyduokių mstl., Lyduokių sen.</t>
  </si>
  <si>
    <t>Nuotekų k., Lyduokių sen.</t>
  </si>
  <si>
    <t>Inkilų k., Lyduokių sen.</t>
  </si>
  <si>
    <t>Virkščių k., Lyduokių sen.</t>
  </si>
  <si>
    <t>Pabaisko mstl., Pabaisko sen.</t>
  </si>
  <si>
    <t>Antakalnio k., Pabaisko sen.</t>
  </si>
  <si>
    <t>Daumantiškių k., Pabaisko sen.</t>
  </si>
  <si>
    <t>Varinės k., Pabaisko sen.</t>
  </si>
  <si>
    <t>Vaitkuškio k., Pabaisko sen.</t>
  </si>
  <si>
    <t>Krikštėnų k., Pivonijos sen.</t>
  </si>
  <si>
    <t>III Antakalnio k., Pivonijos sen.</t>
  </si>
  <si>
    <t>Laičių k., Pivonijos sen.</t>
  </si>
  <si>
    <t>Žeimių k., Pivonijos sen.</t>
  </si>
  <si>
    <t>Siesikų mstl., Siesikų sen.</t>
  </si>
  <si>
    <t>Petronių k., Siesikų sen.</t>
  </si>
  <si>
    <t>Šešuolių mstl., Šešuolių sen.</t>
  </si>
  <si>
    <t>Taujėnų mstl., Taujėnų sen.</t>
  </si>
  <si>
    <t>Lėno k., Taujėnų sen.</t>
  </si>
  <si>
    <t>Balelių k., Taujėnų sen.</t>
  </si>
  <si>
    <t>Veprių mstl., Veprių sen.</t>
  </si>
  <si>
    <t>Sližių k., Veprių sen.</t>
  </si>
  <si>
    <t>Vidiškių mstl., Vidiškių sen.</t>
  </si>
  <si>
    <t>Šventupės k., Vidiškių sen.</t>
  </si>
  <si>
    <t>Rečionių k., Vidiškių sen.</t>
  </si>
  <si>
    <t>Želvos mstl., Želvos sen.</t>
  </si>
  <si>
    <t>Laumėnų k., Želvos sen.</t>
  </si>
  <si>
    <t>Tolučių k. Želvos sen.</t>
  </si>
  <si>
    <t>Martnonių k., Žemaitkiemio sen.</t>
  </si>
  <si>
    <t>Radiškio k., Žemaitkiemio sen.</t>
  </si>
  <si>
    <t>Valų k., Žemaitkiemio sen.</t>
  </si>
  <si>
    <t>Žemaitkiemio mstl., Žemaitkiemio sen.</t>
  </si>
  <si>
    <t>Ukmergės m. (18 vnt.)</t>
  </si>
  <si>
    <t>Liepkalnio g. 113B</t>
  </si>
  <si>
    <t>Pramonės g. 209S</t>
  </si>
  <si>
    <t>V.A.Graičiūno g. 36C</t>
  </si>
  <si>
    <t>Pumpėnų g. 10</t>
  </si>
  <si>
    <t>Gariūnų g. 71</t>
  </si>
  <si>
    <t>Pilaitės pr. 50</t>
  </si>
  <si>
    <t>Grikienių k. , Sudervės seniūnija</t>
  </si>
  <si>
    <t>Vėliučionių k., Šatrininkų sen.</t>
  </si>
  <si>
    <t>Bukiškių k. Avižienių sen.</t>
  </si>
  <si>
    <t>Ąžuolinės k. Bezdonių sen.</t>
  </si>
  <si>
    <t>Punžonių k., Buivydžių sen.</t>
  </si>
  <si>
    <t>Airėnų k. Dūkštų sen.</t>
  </si>
  <si>
    <t>Dusinėnų k. Juodšilių sen.</t>
  </si>
  <si>
    <t>Šumsko mstl., kalvelių sen.</t>
  </si>
  <si>
    <t>Fermos k., Lavoriškių sen.</t>
  </si>
  <si>
    <t>Maišiagalos k., Maišiagalos sen.</t>
  </si>
  <si>
    <t>Padvarionių k., Medininkų sen.</t>
  </si>
  <si>
    <t>Galgių k., Mickūnų sen.</t>
  </si>
  <si>
    <t>Eitmeniškių k., Nemenčinės sen.</t>
  </si>
  <si>
    <t>Merešlėnų k., Pagirių sen.</t>
  </si>
  <si>
    <t>Pašilių k., Riešės sen.</t>
  </si>
  <si>
    <t>Rastinėnų k. , Sudervės sen.</t>
  </si>
  <si>
    <t>Skirlėnų k., Siužionių sen.</t>
  </si>
  <si>
    <t>Veliučionių k., Šatrininkų sen.</t>
  </si>
  <si>
    <t>*BSAKA - biologiškai skaidžių atliekų kompostavimo (surinkimo) aikštelė</t>
  </si>
  <si>
    <t>KONTEINERIŲ AIKŠTELIŲ, SKIRTŲ ANTRINĖMS ŽALIAVOMS SURINKTI, SKAIČIUS</t>
  </si>
  <si>
    <t xml:space="preserve">Savivaldybė
</t>
  </si>
  <si>
    <t>Gyventojų skaičius pagal deklaruotą gyvenamąją vietą</t>
  </si>
  <si>
    <t>Antrinių žaliavų konteinerių aikštelės, vnt.</t>
  </si>
  <si>
    <t>Gyventojų skaičius, kuriems tenka viena antrinių žaliavų konteinerių aikštelė, vnt.</t>
  </si>
  <si>
    <t>Trūkstamų aikštelių skaičius, vnt.</t>
  </si>
  <si>
    <t xml:space="preserve">Sodų bendrijų skaičius, vnt. </t>
  </si>
  <si>
    <t>Antrinių žaliavų konteinerių aikštelės sodų bendrijose, vnt.</t>
  </si>
  <si>
    <t>Trūkstamų aikštelių skaičius sodų bendrijose, vnt.</t>
  </si>
  <si>
    <t xml:space="preserve">Garažų bendrijų skaičius, vnt. </t>
  </si>
  <si>
    <t>Antrinių žaliavų konteinerių aikštelės garažų bendrijose, vnt.</t>
  </si>
  <si>
    <t>Trūkstamas  aikštelių skaičius garažų bendrijose, vnt.</t>
  </si>
  <si>
    <t>* GPATP - gaminių ir pakuočių atliekų tvarkymo programos</t>
  </si>
  <si>
    <t>*</t>
  </si>
  <si>
    <t xml:space="preserve">Varėnos r. </t>
  </si>
  <si>
    <t>popieriui</t>
  </si>
  <si>
    <t>plastikui</t>
  </si>
  <si>
    <t>stiklui</t>
  </si>
  <si>
    <t>Trūkstami</t>
  </si>
  <si>
    <t>Naudojami</t>
  </si>
  <si>
    <t>20__ m. planuoti gauti (iš AM ar kt. šaltinių)</t>
  </si>
  <si>
    <t>Turimi</t>
  </si>
  <si>
    <t>20__m. planuoti gauti (iš AM ar kt. šaltinių)</t>
  </si>
  <si>
    <t>Kitos
(pvz., gamintojai ir (ar)
importuotojai)</t>
  </si>
  <si>
    <t>Atliekų tvarkytojų nuosavybė</t>
  </si>
  <si>
    <t>Savivaldybės lėšos</t>
  </si>
  <si>
    <t>ES paramos
lėšos</t>
  </si>
  <si>
    <t xml:space="preserve">AM nupirkti iš
GPATP* lėšų </t>
  </si>
  <si>
    <t>Iš kokių lėšų konteineriai įsigyti ir kiek vienetų</t>
  </si>
  <si>
    <t>Antrinių žaliavų konteineriai popieriui, vnt.</t>
  </si>
  <si>
    <t>Antrinių žaliavų konteineriai plastikui, vnt.</t>
  </si>
  <si>
    <t>Antrinių žaliavų konteineriai stiklui, vnt.</t>
  </si>
  <si>
    <t xml:space="preserve">INFORMACIJA APIE KONTEINERIUS, SKIRTUS ANTRINĖMS ŽALIAVOMS SURINKTI </t>
  </si>
  <si>
    <t>KOMUNALINES ATLIEKAS SURENKANČIOS ĮMONĖS</t>
  </si>
  <si>
    <t xml:space="preserve">
Savivaldybė</t>
  </si>
  <si>
    <t>Atliekų tvarkytojo pavadinimas</t>
  </si>
  <si>
    <t>Turi / neturi        sutartį (-ies) su savivaldybe, (jei sutartis yra – 1, nėra – 0)</t>
  </si>
  <si>
    <t>Sutarties pasirašymo su savivaldybe data ir galiojimo terminas</t>
  </si>
  <si>
    <t>Vykdoma veikla</t>
  </si>
  <si>
    <t>Mišrių komunalinių atliekų surinkimas</t>
  </si>
  <si>
    <t>Buityje susidarančių pavojingų atliekų surinkimas</t>
  </si>
  <si>
    <t>Biologiškai  skaidžių atliekų surinkimas</t>
  </si>
  <si>
    <t>Popieriaus surinkimas</t>
  </si>
  <si>
    <t>Stiklo surinkimas</t>
  </si>
  <si>
    <t>Plastiko surinkimas</t>
  </si>
  <si>
    <t>Didžiųjų atliekų surinkimas</t>
  </si>
  <si>
    <t>Statybos ir griovimo atliekų surinkimas</t>
  </si>
  <si>
    <t>EEĮ atliekų surinkimas</t>
  </si>
  <si>
    <t>Padangų atliekų surinkimas</t>
  </si>
  <si>
    <t>Kitų atliekų surinkimas: tekstilės, drabužių</t>
  </si>
  <si>
    <t>gatvių valymo atliekos</t>
  </si>
  <si>
    <t>gyvūninės kilmės maisto atliekos</t>
  </si>
  <si>
    <t>UAB "Ekonovus"</t>
  </si>
  <si>
    <t>2009-08-06 (5+1)</t>
  </si>
  <si>
    <t>UAB "Ekonovus", VšĮ "Žaliasis taškas"</t>
  </si>
  <si>
    <t>2013-10-24  iki kol teisės aktų nustatytas tvarka bus parinktas naujas tvakytojas</t>
  </si>
  <si>
    <t>UAB "Ekonovus", VšĮ "Pakuočių tvarkymo organizacija"</t>
  </si>
  <si>
    <t>Asociacija "EEPA", VšĮ "Elektronikos gamintojų ir imprtuotojų organizacija", VšĮ "Ekošviesa"</t>
  </si>
  <si>
    <t>2013-11-18 (neterminuota)</t>
  </si>
  <si>
    <t>UAB „Marijampolės švara“</t>
  </si>
  <si>
    <t>2013.11.27 (neterminuota)</t>
  </si>
  <si>
    <t>UAB "Metaloidas"</t>
  </si>
  <si>
    <t>2012-11-13 (2+1)</t>
  </si>
  <si>
    <t xml:space="preserve">UAB "Komunalinių įmonių kombinatas" </t>
  </si>
  <si>
    <t>2014-02-24 (2 metai)</t>
  </si>
  <si>
    <t>2014-06-30 (3 metai)</t>
  </si>
  <si>
    <t>2013-08-27 iki 2014-06-30</t>
  </si>
  <si>
    <t>UAB „Žalvaris“</t>
  </si>
  <si>
    <t>2012-02-07 (1+1)</t>
  </si>
  <si>
    <t>UAB „EMP recycling“</t>
  </si>
  <si>
    <t>2012.10.12 (neterminuota)</t>
  </si>
  <si>
    <t>2009-10-14, 6 metams su galimybe pratęsti ne daugiau kaip 2 metams</t>
  </si>
  <si>
    <t>UAB "Daugesta"</t>
  </si>
  <si>
    <t>2012-03-01 (1+1)</t>
  </si>
  <si>
    <t xml:space="preserve">UAB "Žalvaris" </t>
  </si>
  <si>
    <t>UAB "Komunalinių įmonių kombinatas"</t>
  </si>
  <si>
    <t>2013.08.27 iki 2014-06-30</t>
  </si>
  <si>
    <t>2015-02-10 (5+1)</t>
  </si>
  <si>
    <t>2009-04-15 (1+4)</t>
  </si>
  <si>
    <t>UAB "Druskininkų komunalinis ūkis"</t>
  </si>
  <si>
    <t>2007 m. gruodžio 14 d. 7 metai</t>
  </si>
  <si>
    <t>UAB "Marijampolės švara"</t>
  </si>
  <si>
    <t>2013-11-27 (neterminuota)</t>
  </si>
  <si>
    <t>UAB "Druskininkų komunalinis ūkis", VšĮ "Žaliasis taškas"</t>
  </si>
  <si>
    <t>2013-09-12  iki kol teisės aktų nustatytas tvarka bus parinktas naujas tvarkytojas</t>
  </si>
  <si>
    <t>UAB "Druskininkų komunalinis ūkis", VšĮ "Pakuočių tvarkymo organizacija"</t>
  </si>
  <si>
    <t>2014-11-11 (4 mėn.)</t>
  </si>
  <si>
    <t>UAB "Komuanlinių įmonių kombinatas", VšĮ "Žaliasis taškas"</t>
  </si>
  <si>
    <t>2013-10-29  iki kol teisės aktų nustatytas tvarka bus parinktas naujas tvakytojas</t>
  </si>
  <si>
    <t>UAB "Komunalinių įmonių kombinatas", VšĮ "Pakuočių tvarkymo organizacija"</t>
  </si>
  <si>
    <t>2013-11-24  iki kol teisės aktų nustatytas tvarka bus parinktas naujas tvakytojas</t>
  </si>
  <si>
    <t>2012-11-15 (2+1)</t>
  </si>
  <si>
    <t>2009-07-16 (5+1)</t>
  </si>
  <si>
    <t>UAB "Komunalinių įmonių kombinatas", VšĮ "Žaliasis taškas"</t>
  </si>
  <si>
    <t>Asociacija "EEPA", VšĮ "Elektronikos gamintojų ir importuotojų organizacija", VšĮ "Ekošviesa"</t>
  </si>
  <si>
    <t>UAB "Jonavos paslaugos"</t>
  </si>
  <si>
    <t>2012.04.01 - 2017.04.01</t>
  </si>
  <si>
    <t>VšĮ "Pakuočių tvarkymo organizacija", UAB "Jurbarko komunalininkas"</t>
  </si>
  <si>
    <t>2013-10-14. Sutartis galioja 2014-12-31.</t>
  </si>
  <si>
    <t>UAB "Jurbarko komunalininkas", VšĮ "Žaliasis taškas"</t>
  </si>
  <si>
    <t>2013-10-15. Sutartis galioja 2014-12-31.</t>
  </si>
  <si>
    <t>VšĮ "Elektronikos gamintojų ir importuotojų organizacija", VšĮ "Ekošviesa"</t>
  </si>
  <si>
    <t>2013-10-21. Sutartis galioja iki 2014-12-31 su galimybe pratęsti dar 1 metus.</t>
  </si>
  <si>
    <t>UAB "Jurbarko komunalininkas"</t>
  </si>
  <si>
    <t>2012-03-21. Sutartis galioja 3 metus su galimybe pratęsti dar 3 metams</t>
  </si>
  <si>
    <t>UAB "Džiugrita"</t>
  </si>
  <si>
    <t>2014-04-07. Sutartis galioja 1 metus su galimybe pratęsti dar 1 metus</t>
  </si>
  <si>
    <t>UAB "Ecoservice"</t>
  </si>
  <si>
    <t>2013-11-25. Sutartis galioja 1 metus su galimybe pratęsti dar 1 metus</t>
  </si>
  <si>
    <t>UAB "Žalvaris"</t>
  </si>
  <si>
    <t>2014-04-22. Sutartis galioja iki 2015-04-22 su galimybe pratęsti dar 1 metus</t>
  </si>
  <si>
    <t>2014-11-11. Sutartis galioja 1 metus su galimybe pratęsti du kartus po 1 metus</t>
  </si>
  <si>
    <t xml:space="preserve">2013-12-31. Sutartis galioja 1 metus su galimybe pratęsti dar 1 metus </t>
  </si>
  <si>
    <t>UAB "Ekobazė"</t>
  </si>
  <si>
    <t xml:space="preserve">2014-02-17. Sutartis galioja 1 metus su galimybe pratęsti dar 1 metus </t>
  </si>
  <si>
    <t>2014-07-11. Sutartis galioja iki 2015-07-10 su galimybe pratęsti dar 1 metus</t>
  </si>
  <si>
    <t>UAB "Tauragės regiono atliekų tvarkymo centras"</t>
  </si>
  <si>
    <t>2009-04-30. Koncesijos sutartis galioja iki 2019 m.</t>
  </si>
  <si>
    <t>UAB "DESĖ"</t>
  </si>
  <si>
    <t>SĮ "Kaišiadorių paslaugos"</t>
  </si>
  <si>
    <t>2012 m. lapkričio 14 d. Sutartis neterminuota</t>
  </si>
  <si>
    <t>VšĮ "Pakuočių tvarkymo organizacija"</t>
  </si>
  <si>
    <t>Sutartis 2013-07-03. Galioja neterminuotai. Pakuočių atliekų tvarkymo organizavimo ir paslaugos teikimo laikinoji sutartis 2013-09-25.</t>
  </si>
  <si>
    <t>VšĮ "Žaliasis taškas"</t>
  </si>
  <si>
    <t>Sutartis 2013-07-03. Galioja neterminuotai. Pakuočių atliekų tvarkymo organizavimo ir paslaugos teikimo laikinoji sutartis 2013-10-07.</t>
  </si>
  <si>
    <t>UAB "Kaišiadorių vandenys"</t>
  </si>
  <si>
    <t xml:space="preserve">Kauno m. </t>
  </si>
  <si>
    <t>2014 m. balandžio 15 d. pasirašyta Komunalinių atliekų tvarkymo Kauno mieste paslaugų teikimo sutartis (galioja 10 metų)</t>
  </si>
  <si>
    <t>2007 liepos 31 d. Nr. S-655, galioja 5 metus (pratęsta iki konkurso pabaigos)</t>
  </si>
  <si>
    <t>2007 liepos 31 d. Nr. S-656, galioja 5 metus (pratęsta iki konkurso pabaigos)</t>
  </si>
  <si>
    <t>UAB „Skongalis“</t>
  </si>
  <si>
    <t>pasirašyta 2012-12-07 Galios nuo 2013-01-01 iki 2018-12-31</t>
  </si>
  <si>
    <t>UAB "Raseinių komunalinės paslaugos"</t>
  </si>
  <si>
    <t>Pasirašyta 2008-06-30, galioja iki 2015-06-30</t>
  </si>
  <si>
    <t>UAB "Specialus autransportas"</t>
  </si>
  <si>
    <t>galioja iki 2015-05-21</t>
  </si>
  <si>
    <t>2009-09-31, Neterminuota</t>
  </si>
  <si>
    <t>UAB "Specialus autotransportas"</t>
  </si>
  <si>
    <t>UAB "Dėvėdra"</t>
  </si>
  <si>
    <t>2014 04 24 - 2017 12 31</t>
  </si>
  <si>
    <t>Gamintojų ir importuotojų asociacija</t>
  </si>
  <si>
    <t>2013 07 15 iki 2015 12 31</t>
  </si>
  <si>
    <t>Asociacija "EEPA"</t>
  </si>
  <si>
    <t>2013 03 25</t>
  </si>
  <si>
    <t>UAB "Pakuočių tvarkymo organizacija"</t>
  </si>
  <si>
    <t>UAB "Toksika"</t>
  </si>
  <si>
    <t>2013 03 05-2015 03 04</t>
  </si>
  <si>
    <t>VšĮ "Elektronikos gamintojų ir importuotojų organizacija",  VšĮ "Ekošviesa"</t>
  </si>
  <si>
    <t>Sutartis pasirašyta 2013-10-21. Sutartis galioja iki 2014-12-31 su galimybe pratęsti dar 1 metus.</t>
  </si>
  <si>
    <t>Sutartis pasirašyta 2011-11-15. Sutartis galioja 3 metus su galimybe pratęsti dar 3 metams</t>
  </si>
  <si>
    <t>Sutartis pasirašyta 2014-04-07. Sutartis galioja 1 metus su galimybe pratęsti dar 1 metus</t>
  </si>
  <si>
    <t>Sutartis pasirašyta 2013-11-25. Sutartis galioja 1 metus su galimybe pratęsti dar 1 metus</t>
  </si>
  <si>
    <t>Sutartis pasirašyta 2014-04-22. Sutartis galioja iki 2015-04-22 su galimybe pratęsti dar 1 metus</t>
  </si>
  <si>
    <t>Sutartis pasirašyta 2014-11-11. Sutartis galioja 1 metus su galimybe pratęsti du kartus po 1 metus</t>
  </si>
  <si>
    <t xml:space="preserve">Sutartis pasirašyta 2013-12-31. Sutartis galioja 1 metus su galimybe pratęsti dar 1 metus </t>
  </si>
  <si>
    <t xml:space="preserve">Sutartis pasirašyta 2014-02-17. Sutartis galioja 1 metus su galimybe pratęsti dar 1 metus </t>
  </si>
  <si>
    <t>Sutartis pasirašyta 2014-07-11. Sutartis galioja iki 2015-07-10 su galimybe pratęsti dar 1 metus</t>
  </si>
  <si>
    <t>Sutartis pasirašyta 2009-04-30. Koncesijos sutartis galioja iki 2019 m.</t>
  </si>
  <si>
    <t>UAB "Palangos komunalinis ūkis"</t>
  </si>
  <si>
    <t>VšĮ „Elektronikos gamintojų ir importuotojų organizacija“ (atliekų surinkimą vykdo UAB "EMP recycling" ir UAB "Atliekų tvarkymo centras")</t>
  </si>
  <si>
    <t>Gamintojų ir improtuotojų asociacija</t>
  </si>
  <si>
    <t xml:space="preserve"> VšĮ "Pakuočių tvarkymo organizacija" papildanti sistema, adminstratorius UAB "Ekstara"</t>
  </si>
  <si>
    <t>UAB "Telšių keliai"</t>
  </si>
  <si>
    <t>2010.10.06-2017.10.20</t>
  </si>
  <si>
    <t>VšĮ "Pakuočių tvarkymo organizacija", UAB "Šilalės komunalinis ūkis"</t>
  </si>
  <si>
    <t>Sutartis pasirašyta 2013-10-14, galioja iki 2013-12-31.</t>
  </si>
  <si>
    <t>VšĮ "Žaliasis taškas", UAB "Šilalės komunalinis ūkis"</t>
  </si>
  <si>
    <t>Sutartis pasirašyta 2013-10-15, galioja iki 2013-12-31.</t>
  </si>
  <si>
    <t xml:space="preserve">Sutartis pasirašyta 2013-10-21, galioja iki 2014-12-31 su galimybe pratęsti su galimybe pratęsti dar 1 metus </t>
  </si>
  <si>
    <t>UAB "Šilalės komunalinis ūkis" (reorganizuota UAB "Ecoservice" nuo 2014-11-18)</t>
  </si>
  <si>
    <t>Sutartis pasirašyta 2014-04-30, galioja 3 metus su galimybe pratęsti dar 3 metams</t>
  </si>
  <si>
    <t>Sutartis pasirašyta 2014-04-07, galioja 1 metus su galimybe pratęsti dar 1 metus</t>
  </si>
  <si>
    <t>Sutartis pasirašyta 2013-11-25, galioja 1 metus su galimybe pratęsti dar 1 metus</t>
  </si>
  <si>
    <t>Sutartis pasirašyta 2014-04-22, galioja iki 2015-04-22 su galimybe pratęsti dar 1 metus</t>
  </si>
  <si>
    <t>Sutartis pasirašyta 2014-11-11, galioja 1 metus su galimybe pratęsti du kartus po 1 metus</t>
  </si>
  <si>
    <t xml:space="preserve">Sutartis pasirašyta 2013-12-31, galioja 1 metus su galimybe pratęsti dar 1 metus </t>
  </si>
  <si>
    <t xml:space="preserve">Sutartis pasirašyta 2014-02-17, galioja 1 metus su galimybe pratęsti dar 1 metus </t>
  </si>
  <si>
    <t>Sutartis pasirašyta 2014-07-11, galioja iki 2015-07-10 su galimybe pratęsti dar 1 metus</t>
  </si>
  <si>
    <t>2006-05-25  pratęsta iki naujo atliekų tvarkytojo konkurso paskelbimo</t>
  </si>
  <si>
    <t>VšĮ "Pakuočių tvarkymo organizacija", UAB "Dunokai"</t>
  </si>
  <si>
    <t>Sutartis pasirašyta 2013-10-14, galioja 2014-12-31.</t>
  </si>
  <si>
    <t xml:space="preserve"> VšĮ "Žaliasis taškas", UAB "Dunokai"</t>
  </si>
  <si>
    <t>Sutartis pasirašyta 2013-10-15, galioja 2014-12-31.</t>
  </si>
  <si>
    <t>Sutartis pasirašyta 2013-10-21, galioja iki 2014-12-31 su galimybe pratęsti su galimybe pratęsti dar 1 metus.</t>
  </si>
  <si>
    <t>UAB "Dunokai"</t>
  </si>
  <si>
    <t>Sutartis pasirašyta 2011-11-08, galioja 3 metus su galimybe pratęsti dar 3 metams</t>
  </si>
  <si>
    <t>Sutartis pasirašyta 2014-11-11, sutartis galioja 1 metus su galimybe pratęsti du kartus po 1 metus</t>
  </si>
  <si>
    <t xml:space="preserve">Sutartis pasirašyta 2013-12-31. Sutartis galioja 1 (vienerius) metus su galimybe pratęsti dar 1 metus </t>
  </si>
  <si>
    <t>pasirašyta 2010-07-30, galioja iki 2015-08-31.</t>
  </si>
  <si>
    <t>UAB „Ecoservice“</t>
  </si>
  <si>
    <t>UAB "Biržų komunalinis ūkis"</t>
  </si>
  <si>
    <t>2008 -06 -30, sutartis pratęsta iki 2015 - 12 31</t>
  </si>
  <si>
    <t>Sutartis pasirašyta 2014-01-24, galioja iki 2017 m.</t>
  </si>
  <si>
    <t>AB "Panevėžio specialus autotransportas"</t>
  </si>
  <si>
    <t>UAB "Panevėžio regiono atliekų tvarkymo centras"</t>
  </si>
  <si>
    <t>Galioja nuo 2015 m. sausio 1 d. iki 2024 m. gruodžio 31 d.</t>
  </si>
  <si>
    <t>UAB "Švaros komanda"</t>
  </si>
  <si>
    <t>2003.07.24 galioja iki kito operatoriaus parinkimo</t>
  </si>
  <si>
    <t>Atliekų tvarkymo sutartis 2003.10.23 Antrinių žaliavų surinkimo sutartis 2014.02.20 -2018-12-20</t>
  </si>
  <si>
    <t>UAB "Pasvalio gerovė"</t>
  </si>
  <si>
    <t xml:space="preserve">Pasirašyta 2013 m. gruodžio 2 d., galioja iki 2017 m. gruodžio 2 d. </t>
  </si>
  <si>
    <t>Pasirašyta 2002-12-30, galioja iki 2020-12-30</t>
  </si>
  <si>
    <t>UAB "Rokvesta"</t>
  </si>
  <si>
    <t>Pasirašyta 2012-09-27 galioja iki atskiro vienos iš šalių įspėjimo raštu dėl nutraukimo</t>
  </si>
  <si>
    <t>UAB "EMP recycling"</t>
  </si>
  <si>
    <t>Pasirašyta 2012-11-13 galioja iki atskiro vienos iš šalių įspėjimo raštu dėl nutraukimo prieš 30 dienų.</t>
  </si>
  <si>
    <t>UAB "Naujosios Akmenės komunalininkas"</t>
  </si>
  <si>
    <t xml:space="preserve">Galioja nuo 2011 m. kovo 21 d. </t>
  </si>
  <si>
    <t xml:space="preserve">Nuo 2013 spalio 1 ir galioja iki 2016 rugsėjo 30 </t>
  </si>
  <si>
    <t>UAB "Kelmės vietinis ūkis"</t>
  </si>
  <si>
    <t xml:space="preserve"> Nuo 2013 m. vasario 27 d. </t>
  </si>
  <si>
    <t>UAB "Mažeikių komunalinis ūkis"</t>
  </si>
  <si>
    <t>UAB "Telšių regiono atliekų tvarkymo centras"</t>
  </si>
  <si>
    <t>2007-05-03 – 2016-01-01</t>
  </si>
  <si>
    <t xml:space="preserve">2011-10-24 – </t>
  </si>
  <si>
    <t>Asociacija „EEPA“</t>
  </si>
  <si>
    <t>2014-05-29 –</t>
  </si>
  <si>
    <t>VšĮ „Pakuočių tvarkymo organizacija“</t>
  </si>
  <si>
    <t>2013-07-16 – 2018-07-16</t>
  </si>
  <si>
    <t>VšĮ "Elaktronikos gamintojų ir importuotojų organizacija"</t>
  </si>
  <si>
    <t xml:space="preserve">2013-07-05 – </t>
  </si>
  <si>
    <t>UAB "Pakruojo komunalininkas"</t>
  </si>
  <si>
    <t>2013 m.sausio 1 d. ir galioja iki 2017 m. gruodžio 31 d.</t>
  </si>
  <si>
    <t>UAB "Valda"</t>
  </si>
  <si>
    <t>UAB "Atliekų tvarkymo centras"</t>
  </si>
  <si>
    <t>UAB "Antrinio perdirbimo grupė"</t>
  </si>
  <si>
    <t>Galioja nuo 2011 m. liepos 5 d.</t>
  </si>
  <si>
    <t>UAB" Antrinio perdirbimo grupė"</t>
  </si>
  <si>
    <t>VšĮ „Elektronikos gamintojų ir importuotojų organizacija“</t>
  </si>
  <si>
    <t>Sutartis pasirašyta 2013-07-22 galioja iki 2015-12-31</t>
  </si>
  <si>
    <t>Šiaulių miesto</t>
  </si>
  <si>
    <t>AB "Specializuotas transportas""</t>
  </si>
  <si>
    <t>2014.03.06 Sutartis galioja 3 metus su galimybe pratęsti 2 metams.</t>
  </si>
  <si>
    <t>UAB "Švarinta"</t>
  </si>
  <si>
    <t>UAB "Kuršėnų komunalinis ūkis"</t>
  </si>
  <si>
    <t>Sutartis galioja nuo 2014 m. sausio 1 d.</t>
  </si>
  <si>
    <t>SĮ "Telšių butų ūkis"</t>
  </si>
  <si>
    <t>Pasirašyta 2012-02-01 ir galioja neterminuotai</t>
  </si>
  <si>
    <t xml:space="preserve">UAB "Anykščių komunalinis ūkis" </t>
  </si>
  <si>
    <t>Asociacija "EEPA"(operatoriai UAB "EMP recycling", UAB "Žalvaris",  UAB "Kuusakoski", UAB "Karavanas LT", UAB "Baltijos perdirbimas").</t>
  </si>
  <si>
    <t>2014 m. gruodžio 10 d.</t>
  </si>
  <si>
    <t>VšĮ "Elektronikos gamintojų ir importuotojų organizacijos" (operatoriai UAB "Atliekų tvarkymo centras", UAB "EMP recycling").</t>
  </si>
  <si>
    <t>UAB "Kompata"</t>
  </si>
  <si>
    <t>2008-09-25 iki 2012-12-31</t>
  </si>
  <si>
    <t>UAB "Utenos regiono atliekų centras"</t>
  </si>
  <si>
    <t xml:space="preserve"> Molėtų r.</t>
  </si>
  <si>
    <t>Sutartis sudaryta 2010-03-01 galioja iki 2014-12-31</t>
  </si>
  <si>
    <t>UAB "Utenos regiono atliekų tvarkymo centras"</t>
  </si>
  <si>
    <t xml:space="preserve">Sutartis sudaryta 2013-08-29 </t>
  </si>
  <si>
    <t>Sutartis sudaryta 2013-08-28</t>
  </si>
  <si>
    <t>VšĮ "Elektronikos gamintojų ir importuojojų organizacija"</t>
  </si>
  <si>
    <t>Sutartis sudaryta 2013-12-09 galioja iki 2015-21-31</t>
  </si>
  <si>
    <t>UAB "Visagino būstas"</t>
  </si>
  <si>
    <t>2007-06-20, neterminuota</t>
  </si>
  <si>
    <t>2013-11-18, 3 metų laikotarpiui</t>
  </si>
  <si>
    <t>UAB „Utenos komunalininkas“</t>
  </si>
  <si>
    <t>2007-12-13 ši sutartis įsigaliojo 2008-01-01 ir galioja iki 2020-12-31</t>
  </si>
  <si>
    <t>UAB "Zarasų komunalininkas"</t>
  </si>
  <si>
    <t>2012.05.21-2017-05-21</t>
  </si>
  <si>
    <t>UAB "Elektrėnų komunalinis ūkis"</t>
  </si>
  <si>
    <t>UAB "EMP recycling""</t>
  </si>
  <si>
    <t>UAB "Žaliasis taškas"</t>
  </si>
  <si>
    <t>VšĮ "Pakuočių tvarkumo organizacija"</t>
  </si>
  <si>
    <t>UAB ,,Tvarkyba"</t>
  </si>
  <si>
    <t>2013.09.27 2 metai</t>
  </si>
  <si>
    <t>UAB ,,Eišiškių komunalinis ūkis"</t>
  </si>
  <si>
    <t xml:space="preserve">2013 m. rugpjūčio 12 d. </t>
  </si>
  <si>
    <t>UAB "Švenčionių švara"</t>
  </si>
  <si>
    <t>2014-03-31/ 1 metai</t>
  </si>
  <si>
    <t>UAB "Pabradės komunalinis ūkis"</t>
  </si>
  <si>
    <t>2014-02-26/ 1 metai</t>
  </si>
  <si>
    <t>2013-05-29/netermin.</t>
  </si>
  <si>
    <t>2013-06-11/netermin.</t>
  </si>
  <si>
    <t>iki 2016.07</t>
  </si>
  <si>
    <t>UAB ,,Ekonovus"</t>
  </si>
  <si>
    <t xml:space="preserve">Pasirašyta 2013-03-27, galioja 60 mėn. nuo jos pasirašymo. </t>
  </si>
  <si>
    <t>UAB "Atliekų tvarkymo tarnyba"</t>
  </si>
  <si>
    <t>UAB "VSA Vilnius"</t>
  </si>
  <si>
    <t>UAB "Ecoservise"</t>
  </si>
  <si>
    <t>UAB "Švara visiems"</t>
  </si>
  <si>
    <t>UAB „Nemėžio komunalininkas“</t>
  </si>
  <si>
    <t xml:space="preserve">Pasirašyta 2011 m. gruodžio 19 d. 5 metams, sutartis gali būti pratęsiama </t>
  </si>
  <si>
    <t>UAB „Nemenčinės komunalininkas“</t>
  </si>
  <si>
    <t>VšĮ "Elektronikos gamintojų ir importuotojų organizacija" (Atliekų surinkimą vykdo UAB „EMP recycling“, UAB „Atliekų tvarkymo centras“.)</t>
  </si>
  <si>
    <t>Pasirašyta 2013 m. liepos 22 d., galioja iki  2015-12-31</t>
  </si>
  <si>
    <t>Asociacija "EEPA" (surinkimą vykdo UAB "Žalvaris", UAB "EMP recycling", UAB "Karavanas LT", UAB "Baltijos perdirbimas".)</t>
  </si>
  <si>
    <t xml:space="preserve">Pasirašyta 2014 m. rugsėjo 25 d., galioja iki 2016-09-25 </t>
  </si>
  <si>
    <t>Apmokėjimo už paslaugas savivaldybėje forma (rinkliava, tarifas)</t>
  </si>
  <si>
    <t xml:space="preserve">Komunalinių atliekų sutvarkymo kaina, Lt/t </t>
  </si>
  <si>
    <t>Mišrių komunalinių atliekų šalinimo sąvartyne kaina, Lt/t</t>
  </si>
  <si>
    <t>Taip pat</t>
  </si>
  <si>
    <t>Lyginamasis atliekų svoris</t>
  </si>
  <si>
    <r>
      <t>Vidutinis suspaustų mišrių komunalinių atliekų lyginamasis svoris, t/m</t>
    </r>
    <r>
      <rPr>
        <b/>
        <sz val="12"/>
        <color indexed="8"/>
        <rFont val="Times New Roman"/>
        <family val="1"/>
        <charset val="186"/>
      </rPr>
      <t>³</t>
    </r>
    <r>
      <rPr>
        <b/>
        <sz val="12"/>
        <color indexed="8"/>
        <rFont val="Arial"/>
        <family val="2"/>
        <charset val="186"/>
      </rPr>
      <t xml:space="preserve"> </t>
    </r>
  </si>
  <si>
    <r>
      <t>Vidutinis nesuspaustų mišrių komunalinių atliekų lyginamasis svoris, t/m</t>
    </r>
    <r>
      <rPr>
        <b/>
        <sz val="12"/>
        <color indexed="8"/>
        <rFont val="Times New Roman"/>
        <family val="1"/>
        <charset val="186"/>
      </rPr>
      <t>³</t>
    </r>
    <r>
      <rPr>
        <b/>
        <sz val="12"/>
        <color indexed="8"/>
        <rFont val="Arial"/>
        <family val="2"/>
        <charset val="186"/>
      </rPr>
      <t xml:space="preserve"> </t>
    </r>
  </si>
  <si>
    <r>
      <t>nesuspaustų mišrių</t>
    </r>
    <r>
      <rPr>
        <b/>
        <sz val="12"/>
        <color indexed="8"/>
        <rFont val="Times New Roman"/>
        <family val="1"/>
        <charset val="186"/>
      </rPr>
      <t xml:space="preserve"> komunalinių atliekų iš daugiabučių namų lyginamasis svoris, t/m³ </t>
    </r>
  </si>
  <si>
    <r>
      <t>nesuspaustų mišrių</t>
    </r>
    <r>
      <rPr>
        <b/>
        <sz val="12"/>
        <color indexed="8"/>
        <rFont val="Times New Roman"/>
        <family val="1"/>
        <charset val="186"/>
      </rPr>
      <t xml:space="preserve"> komunalinių atliekų iš individualių namų lyginamasis svoris, t/m³ </t>
    </r>
  </si>
  <si>
    <t>Komunalinių atliekų tvarkymo sistemos eksploatacinių kaštų sudedamosios dalys (vienai tonai komunalinių atliekų)</t>
  </si>
  <si>
    <t>Surinkimo ir transportavimo</t>
  </si>
  <si>
    <t xml:space="preserve">Atliekų perdirbimo arba kito naudojimo </t>
  </si>
  <si>
    <t xml:space="preserve">Šalinimo </t>
  </si>
  <si>
    <t>Atliekų tvarkymo infrastruktūros objektų (DGASA, APP, kompostavimo aikštelės ir kita) eksploatavimo</t>
  </si>
  <si>
    <t>KAT sistemos administravimo</t>
  </si>
  <si>
    <t>Kita (nurodyti)</t>
  </si>
  <si>
    <t>INFORMACIJA APIE KOMUNALINIŲ ATLIEKŲ TVARKYMO KAINAS</t>
  </si>
  <si>
    <t>Papildančią sistemą diegiantis / įdiegęs asmuo</t>
  </si>
  <si>
    <t>Papildančią sistemą eksploatuojantis asmuo</t>
  </si>
  <si>
    <t>Papildančių sistemų diegimo sąlygų suderinimo data</t>
  </si>
  <si>
    <t>Sutarties pasirašymo data ir jos galiojimo terminas</t>
  </si>
  <si>
    <t xml:space="preserve">Pavadinimas atliekų, kurioms rinkti yra diegiama / įdiegta papildanti sistema </t>
  </si>
  <si>
    <t>rinkliava</t>
  </si>
  <si>
    <t>EEĮ atliekos, sudedamosios dalis išimtos iš EEĮ, dienos šviesos lempos ir kitos atliekos turinčios gyvsidabrio</t>
  </si>
  <si>
    <t>Asociacija EEPA</t>
  </si>
  <si>
    <t>EEĮ atliekos, baterijos</t>
  </si>
  <si>
    <t>2013-12-20, galioja iki 2014-12-20 su galimybe pratęsti vieneriems metams. Pratęsimų skaičius neribotas.</t>
  </si>
  <si>
    <t>UAB „Ekstara“</t>
  </si>
  <si>
    <t>Popieriaus ir kartono, plastikinių, metalinių, kombinuotų, stiklo, medinės pakuotės</t>
  </si>
  <si>
    <t>2013.01.15. Galioja iki 2014.12.31, su galimybe pratęsti vieneriems metams. Pratęsimų skaičius neribojamas.</t>
  </si>
  <si>
    <t>Pagal gyventojų skaičių</t>
  </si>
  <si>
    <t>Pagal plotą</t>
  </si>
  <si>
    <t>Pagal nekilnojamo turto vienetą</t>
  </si>
  <si>
    <t>Kita (įrašyti)</t>
  </si>
  <si>
    <r>
      <t>Įmokų paskirstymo principai</t>
    </r>
    <r>
      <rPr>
        <b/>
        <sz val="10"/>
        <color indexed="8"/>
        <rFont val="Times New Roman"/>
        <family val="1"/>
        <charset val="186"/>
      </rPr>
      <t xml:space="preserve">                                                                                            </t>
    </r>
    <r>
      <rPr>
        <b/>
        <sz val="11"/>
        <color indexed="8"/>
        <rFont val="Times New Roman"/>
        <family val="1"/>
        <charset val="186"/>
      </rPr>
      <t xml:space="preserve"> (Principai, kuriuos savivaldybė naudoja įmokoms paskirstyti, pažymėti „1“) </t>
    </r>
  </si>
  <si>
    <t>VšĮ "Elektronikos gamintojų ir importuotojų organizacija"</t>
  </si>
  <si>
    <t>UAB "Atliekų tvarkymo centras", UAB "EMP recycling" arba kitas diegėjo  parinktas atliekų tvarkytojas</t>
  </si>
  <si>
    <t>2013.11.18 . Galioja iki 2014-11-18 su galimybe pratęsti vieneriems metams. Pratęsimų skaičius neribojamas.</t>
  </si>
  <si>
    <t>UAB "EMP recycling", UAB "Žalvaris", UAB "Kuusakoski", UAB "Karavanas LT", UAB "Metrail"</t>
  </si>
  <si>
    <t>VšĮ ,,Elektronikos gamintojų ir importuotojų organizacija"</t>
  </si>
  <si>
    <t>Elektros ir elektroninės įrangos</t>
  </si>
  <si>
    <t>2013 m. rugsėjo 4 d.</t>
  </si>
  <si>
    <t>2013 m. rugsėjo 4 d. Nr. 26-13-329 sutartis galioja iki 2015 m. gruodžio 31 d.</t>
  </si>
  <si>
    <t>Smulki elektros ir elektroninė įrangos atliekos</t>
  </si>
  <si>
    <t>2012 m. lapkričio 28 d.</t>
  </si>
  <si>
    <t>2012 m. lapkričio 28 d. Nr. 12-P01-00339 sutartis galioja 4 metus</t>
  </si>
  <si>
    <t>UAB ,,Baltijos perdirbimas"</t>
  </si>
  <si>
    <t xml:space="preserve">Elektros ir elektroninės įrangos baterijų ir akumuliatorių </t>
  </si>
  <si>
    <t xml:space="preserve">2014 m. sausio 1 d. </t>
  </si>
  <si>
    <t>2014 m. sausio 1 d. Nr. 26-03 (7.7) sutartis galioja vienerius metus su pratęsimu</t>
  </si>
  <si>
    <t>UAB ,,EMP Recycling"</t>
  </si>
  <si>
    <t>UAB "Atliekų tvarkymo centras", UAB "EMP recycling" arba kitas steigėjo parinktas atliekų tvarkytojas</t>
  </si>
  <si>
    <t>Elekros ir ektroninės įrangos atliekos</t>
  </si>
  <si>
    <t>2014.01.14 (1+1)</t>
  </si>
  <si>
    <t>2014-01-22 (1+1)</t>
  </si>
  <si>
    <t>UAB "Žalvaris", UAB "Kuusakoski", UAB "Karavanas Lt", UAB "Metrail", UAB "Baltijos perdirbimas"</t>
  </si>
  <si>
    <t>UAB "Atliekų tvarkymo centras", UAB "EMP Recycling" arba kitas iegėjo parinktas atliekų tvarkytojas</t>
  </si>
  <si>
    <t>2013-12-31 (neterminuota)</t>
  </si>
  <si>
    <t>Vidutinės atliekų tvarkymo išlaidos, tenkančios namų ūkiui per mėnesį, Lt/l namų ūkiui /mėn.</t>
  </si>
  <si>
    <t>Išlaidos, tenkančios namų ūkiui daugiabutyje, Lt/l namų ūkiui/mėn.</t>
  </si>
  <si>
    <t>Išlaidos, tenkančios namų ūkiui individualiame name,  Lt/l namų ūkiui /mėn.</t>
  </si>
  <si>
    <t>Vidutinės atliekų tvarkymo išlaidos, tenkančios gyventojui per mėnesį, Lt/l gyv./mėn.</t>
  </si>
  <si>
    <t>Išlaidos, tenkančios daugiabutyje gyvenančiam gyventojui,  Lt/l gyv./mėn.</t>
  </si>
  <si>
    <t>Išlaidos, tenkančios individualiame name gyvenančiam gyventojui, Lt/l gyv./mėn.</t>
  </si>
  <si>
    <t>Elektros ir elektroninės įrangos atliekos</t>
  </si>
  <si>
    <t>2013-09-02 iki 2015-12-31</t>
  </si>
  <si>
    <t>Elektros ir elektroninės įrangos bei baterijų ir akumuliatorių atliekos</t>
  </si>
  <si>
    <t>2013-05-25 iki 2015-05-25</t>
  </si>
  <si>
    <t>UAB „Atliekų tvarkymo centras“, UAB „EMP recycling“</t>
  </si>
  <si>
    <t>UAB „Žalvaris“, UAB „EMP recycling“, UAB „Baltijos perdirbimas“</t>
  </si>
  <si>
    <t>tarifas</t>
  </si>
  <si>
    <t>UAB "Atliekų tvarkymo centras; UAB "EMP recycling"</t>
  </si>
  <si>
    <t xml:space="preserve">Elektros ir elektroninės įrangos atliekos </t>
  </si>
  <si>
    <t>Sutartis pasirašyta 2013-11-21; Galiojimo terminas  2015-12-31</t>
  </si>
  <si>
    <t>pagal 1 vnt. konteinerio talpą</t>
  </si>
  <si>
    <t>Elektros ir elektroninės įrangos atliekos, visuomenės informavimo ir švietimo sistema</t>
  </si>
  <si>
    <t>2013-07-19, galioja iki 2014-07-19, sutartis pratęsta 2014-07-01.</t>
  </si>
  <si>
    <t xml:space="preserve">Elektros ir elektroninės įrangos atliekos ir baterijų bei akumuliatorių atliekų surinkimas </t>
  </si>
  <si>
    <t>2013-05-16, galioja 1 metus su teise pratęsti dar vieneriems metams, sutartis pratęsta 2014-05-09.</t>
  </si>
  <si>
    <t>UAB "Žalvaris"; UAB "Karavanas LT"; UAB "EMP recycling"; UAB "Kuusakoski"; UAB "Atliekų tvarkymo centras"</t>
  </si>
  <si>
    <t>UAB "Žalvaris"; UAB "Karavanas LT"; UAB "EMP recycling"; UAB "Kuusakoski"; UAB "Baltijos perdavimas"</t>
  </si>
  <si>
    <t>UAB "Atliekų tvarkymo centras", UAB "EMP recycling", UAB "Kaunakiemis"</t>
  </si>
  <si>
    <t xml:space="preserve">2014-09-17 (sutarties pratęsimas), galioja 12 mėnesių </t>
  </si>
  <si>
    <t>UAB "EMP recycling", UAB "Žalvaris", UAB "Kuusakoski", UAB "Karavanas LT", UAB "Baltic metal", UAB "Baltijos perdirbimas"</t>
  </si>
  <si>
    <t>Elektros ir elektroninės įrangos, baterijų ir akumuliatorių atliekos</t>
  </si>
  <si>
    <t xml:space="preserve">2014-12-30, galioja 12 mėnesių, sutartis gali būti pratęsiama kasmet vieneriems metams, bet ne ilgiau kaip penkerius metus. </t>
  </si>
  <si>
    <t>UAB "Ekstara"</t>
  </si>
  <si>
    <t>Pakuočių atliekos</t>
  </si>
  <si>
    <t xml:space="preserve"> 2015-01-27, galioja iki 2015-04-01</t>
  </si>
  <si>
    <t>2013.06.17 Nr. S-803, galioja 1 metus nuo pasirašymo datos, pratęsta</t>
  </si>
  <si>
    <t>2013.09.30 Nr. S-1177, galioja iki 2014.12.31, pratęsta iki 2015.12.31</t>
  </si>
  <si>
    <t>2013.10.28 Nr. S-1306, galioja 1 metus po pasirašymo datos. 2015.11.05 Nr. S-1084 (sutartis pratęsta ir galioja 1 metus)</t>
  </si>
  <si>
    <t>2013-10-15 ; 2015-11-05</t>
  </si>
  <si>
    <t>2,92 - 4,42</t>
  </si>
  <si>
    <t>7 - 10,61</t>
  </si>
  <si>
    <t>Apmokestinamųjų gaminių atliekos; Pakuočių atliekos; Elektros ir elektroninės įrangos atliekos; Alyvų atliekos ir kt.</t>
  </si>
  <si>
    <t>2009 m. gruodžio mėn.</t>
  </si>
  <si>
    <t xml:space="preserve">2013 m. birželio 3 d. galioja iki 2015 m. birželio 3 d. </t>
  </si>
  <si>
    <t>2013 m. spalio 30 d.</t>
  </si>
  <si>
    <t xml:space="preserve">2013 m. spalio 30 d. galioja iki 2016 m. gruodžio 31 d. </t>
  </si>
  <si>
    <t>Gamintojų ir importuotojų Asociacija (GIA)</t>
  </si>
  <si>
    <t>VšĮ "Elektronikops gamintojų ir importuotojų organizacija"</t>
  </si>
  <si>
    <t>UAB" Atliekų tvarkymo centras" ir UAB "EMP recysling"</t>
  </si>
  <si>
    <t xml:space="preserve">EEĮ; lempos, </t>
  </si>
  <si>
    <t>2013-06-21 galioja iki atskiro pranešimo</t>
  </si>
  <si>
    <t>UAB" EMP recysling"</t>
  </si>
  <si>
    <t xml:space="preserve">akumuliatoriai, amortizatoriai, padangos, alyvų atliekos </t>
  </si>
  <si>
    <t>2013.04.26 galioja iki atskiro pranešimo</t>
  </si>
  <si>
    <t>UAB Atliekų tvarkymo centras, UAB EMP recycling</t>
  </si>
  <si>
    <t>2014-01-21 (neterminuota)</t>
  </si>
  <si>
    <t>VšĮ "Elektronikos gamntojų ir importuotojų organizacija"</t>
  </si>
  <si>
    <t>0,3 (0,137)</t>
  </si>
  <si>
    <t xml:space="preserve">VŠĮ „Elektronikos gamintojų ir importuotojų organizacija“ </t>
  </si>
  <si>
    <t>UAB "EMP recycling", UAB "Žalvaris", UAB "Kuusakoski", UAB "Karavanas LT"</t>
  </si>
  <si>
    <t>2013-06-26, galioja ne ilgiau kaip iki 2015-06-26</t>
  </si>
  <si>
    <t>2013-10-18, galioja ne ilgiau kaip iki 2015-10-18.</t>
  </si>
  <si>
    <t>12,01 - 12,78</t>
  </si>
  <si>
    <t>12,01 - 17,01</t>
  </si>
  <si>
    <t xml:space="preserve">Antrinių žaliavų surinkimas </t>
  </si>
  <si>
    <t>VšĮ ,,Pakuočių tvarkymo organizacija", VšĮ ,,Žaliasis taškas",</t>
  </si>
  <si>
    <t>VšĮ ,,Pakuočių tvarkymo organizacija", VšĮ ,,Žaliasis taškas"</t>
  </si>
  <si>
    <t xml:space="preserve">Smulkiosios elektros ir elektroninės įrangos atliekų surinkimas </t>
  </si>
  <si>
    <t>2012.09.25 Galioja iki tol, kol viena šalis prieš 30 d praneša kitai šaliai apie sutarties nutraukimą</t>
  </si>
  <si>
    <t>2013 m. liepos 15 d.</t>
  </si>
  <si>
    <t>2013  m. liepos 15 iki  2015 m. gruodžio 31 d.</t>
  </si>
  <si>
    <t>tekstilės atliekos</t>
  </si>
  <si>
    <t>2014 m. balandžio 24 d.</t>
  </si>
  <si>
    <t>2014-04-24 iki 2013 m. gruodžio 31 d.</t>
  </si>
  <si>
    <t>juridinis asmuo (asmenys), kuriems Acsociacija "EEPA" pavedė vykdyti dalį ar visus įsipareigojimus</t>
  </si>
  <si>
    <t>apmokestinamųjų gaminių (nešiojamųjų baterijų) ir elektros ir elektroninės įrangos atliekos</t>
  </si>
  <si>
    <t>2013 m. kovo 28 d.</t>
  </si>
  <si>
    <t>2013 m. kovo 28 d. Iki 2015 gruodžio 31 d.</t>
  </si>
  <si>
    <t>Gamintojų ir improtuotojų asciacija</t>
  </si>
  <si>
    <t>Gaminių ir pakuočių atliekos:alyvų atliekos; apmokestinamųjų gaminių atliekos; buityje susidarančios elektros ir elektroninės įrangos atliekos; eksplatuoti netinkamos transporto priemonės; pakuotės atliekos</t>
  </si>
  <si>
    <t>2009 m. gruodžio 23 d.</t>
  </si>
  <si>
    <t xml:space="preserve">2009 m. spalio 30 d. sutarties dėl gaminių ir pakuočių surinkimo ir visuomenės informavimo bei švietimo Nr.3-001/188-K. </t>
  </si>
  <si>
    <t xml:space="preserve">VšĮ „Elektronikos gamintojų ir importuotojų organizacijos“ </t>
  </si>
  <si>
    <t>2013 m. lapkričio 18 d.</t>
  </si>
  <si>
    <t>2013 m. lapkričio 27 d. sutartis Nr. 261-K</t>
  </si>
  <si>
    <t>Pakuotės atliekos</t>
  </si>
  <si>
    <t>2013 m  rugsėjo 4 d. sutartis Nr. K-214</t>
  </si>
  <si>
    <t>1. UAB "Palangos komunalinis ūkis"                   2. UAB "Ekstara"</t>
  </si>
  <si>
    <t>2014 m lapkričio 11d.</t>
  </si>
  <si>
    <t>2013 m  rugsėjo 4 d. sutartis Nr. K-215                            2014 m. lapkričio 18 d. sutartis Nr. 381-K</t>
  </si>
  <si>
    <t xml:space="preserve"> 2 - 4</t>
  </si>
  <si>
    <t xml:space="preserve"> 2 - 3</t>
  </si>
  <si>
    <t>2011.12.09 Galioja 3 m.</t>
  </si>
  <si>
    <t>akumuliatoriai, amortizatoriai, padangos, alyvų atliekos ir kt.</t>
  </si>
  <si>
    <t xml:space="preserve">UAB „Žalvaris“    </t>
  </si>
  <si>
    <t>UAB ,,EMP recycling“
UAB ,,Žalvaris“
UAB ,,Kuusakoski“
UAB ,,Karavanas LT”
UAB ,,Baltijos perdirbimas“</t>
  </si>
  <si>
    <t>rinkliava, tarifas</t>
  </si>
  <si>
    <t>UAB Marijampolės apskrities atliekų tvarkymo centras</t>
  </si>
  <si>
    <t>2012 m. sausio mėn. 4 d.</t>
  </si>
  <si>
    <t>2013 m. lapkričio mėn. 11 d.</t>
  </si>
  <si>
    <t>2014 m. liepos 24 d.</t>
  </si>
  <si>
    <t>2012.01.04 - terminas - 3 m.</t>
  </si>
  <si>
    <t>2013 m. lapkričio mėn. 11 d. galiojimo terminas iki 2015 m. gruodžio 31 d.</t>
  </si>
  <si>
    <t>2014 m. liepos 24 d. galiojimo terminas - 1 metai, su galimybe pratęsti dar 1 metams</t>
  </si>
  <si>
    <t>2012-01-04 - terminas - 3 m.</t>
  </si>
  <si>
    <t>2015.01.16  Sutartis sudaryta 1 (vienerių) metų terminui. Pasibaigus sutarties galiojimui ir nei vienai šaliai nepareiškus kitaip, sutarties galiojimas pratęsiamas dar vieniems metams..</t>
  </si>
  <si>
    <t>UAB ,,Žalvaris"</t>
  </si>
  <si>
    <t>UAB ,,Biržų butų ūkis"</t>
  </si>
  <si>
    <t>Pavojingos atliekos, pakuočių atliekos</t>
  </si>
  <si>
    <t>Suderinta 2011-06-05</t>
  </si>
  <si>
    <t>2011-07-07, pratęsta iki 2014-12-31</t>
  </si>
  <si>
    <t>Suderinta 2013-03-05</t>
  </si>
  <si>
    <t>2013-03-25, galioja iki 2015-03-25</t>
  </si>
  <si>
    <t>Suderinta 2011-10-05</t>
  </si>
  <si>
    <t>2011-11-25, pratęsta iki 2014-12-31</t>
  </si>
  <si>
    <t>Suderinta 2012-05-02</t>
  </si>
  <si>
    <t>2012-05-10, pratęsta iki 2015-05-17</t>
  </si>
  <si>
    <t>Pakuočių atliekos, antrinės žaliavos</t>
  </si>
  <si>
    <t>Suderinta 2013-03-13</t>
  </si>
  <si>
    <t>2013-03-19, galioja iki 2015-03-19</t>
  </si>
  <si>
    <t>Suderinta 2013-03-26</t>
  </si>
  <si>
    <t>2013-09-09, galioja iki 2015-04-09</t>
  </si>
  <si>
    <t>VšĮ ,,Pakuočių tvarkymo organizacija"</t>
  </si>
  <si>
    <t>VšĮ ,,Žaliasis taškas"</t>
  </si>
  <si>
    <t>15 Lt/ketv.</t>
  </si>
  <si>
    <t>UAB "Antraža"</t>
  </si>
  <si>
    <t>Panevėžio miesto savivaldybės administracijos direktoriaus 2013 m. birželio 21 d. įsakymas Nr. A-527</t>
  </si>
  <si>
    <t>2013 m. rugsėjo 13 d. Nr. 22-1006; galioja iki 2015 m. rugsėjo 12 d. Sutarties galiojimas gali būti pratęsiamas dar vieneriems metams.</t>
  </si>
  <si>
    <t>2013 m. liepos 12 d. Nr. 22-859. Galioja iki 2015 m. gruodžio 31 d. Gali būti tęsiama neribotą laiką.</t>
  </si>
  <si>
    <t>Panevėžio miesto savivaldybės administracijos direktoriaus 2014 m. sausio 24 d. įsakymas Nr. A-56</t>
  </si>
  <si>
    <t>2014 m. sausio 27 d. Nr. 22-173. Galioja iki 2016 m. sausio 1d. Gali būti pratęsta neribotai.</t>
  </si>
  <si>
    <t>UAB EMP recycling; UAB Žalvaris; UAB Kuusakoski; UAB "Karavanas LT", UAB "Baltijos perdirbimas"</t>
  </si>
  <si>
    <t>UAB "Atliekų tvarkymo centras";                         UAB "EMP recycling"</t>
  </si>
  <si>
    <t>2013 m. balandžio 30 d.</t>
  </si>
  <si>
    <t>2014 m. sausio 21 d.</t>
  </si>
  <si>
    <t>2014 -01-21, galioja iki 2015 - 12 - 31</t>
  </si>
  <si>
    <t>2013-04-30,  galioja iki 2015-04-30</t>
  </si>
  <si>
    <t>Elektros ir elektronikos įrangos atliekos</t>
  </si>
  <si>
    <t>Elektros elektronikos įrangos bei baterijų ir akumuliatorių atliekos</t>
  </si>
  <si>
    <t>2014 01 23</t>
  </si>
  <si>
    <t>2014 01 27</t>
  </si>
  <si>
    <t xml:space="preserve">UAB „Atliekų tvarkymo centras“, UAB „EMP recycling“ </t>
  </si>
  <si>
    <t xml:space="preserve">UAB ,,EMP recycling“, UAB ,,Žalvaris“, UAB ,,Kuusakoski“ </t>
  </si>
  <si>
    <t>Gaminių ir pakuočių atliekos, apmokestinamos atliekos, buityje susidarančios EEĮ atliekos, pavojingos atliekos</t>
  </si>
  <si>
    <t>EEĮ bei baterijų ir akumuliatorių atliekos</t>
  </si>
  <si>
    <t>2013-06-26, sutartis galioja iki 2015-12-31</t>
  </si>
  <si>
    <t>2013-07-15, sutartis neterminuota</t>
  </si>
  <si>
    <t>Asociacioja "EEPA"</t>
  </si>
  <si>
    <t xml:space="preserve">Elektros ir elektroninės įrangos bei baterijų ir akumuliatorių atliekos </t>
  </si>
  <si>
    <t>nuo 2013 m.sausio 01 d. ir galioja iki 2014 m. gruodžio 31 d.</t>
  </si>
  <si>
    <t>VšĮ "Elekronikos gamintojų ir importuotojų organizacija"</t>
  </si>
  <si>
    <t xml:space="preserve">Elektros ir elektroninės įrangos  atliekos </t>
  </si>
  <si>
    <t>nuo 2013 m.spalio 2d. ir galioja iki 2015 m. gruodžio 31 d.</t>
  </si>
  <si>
    <t>nuo 2013 m.spalio 2 d. ir galioja iki 2015 m. gruodžio 31 d.</t>
  </si>
  <si>
    <t>nuo 2013 m.sausio 1 d. ir galioja iki 2014 m. gruodžio 31 d.</t>
  </si>
  <si>
    <t>VšĮ "Pakluočių tvarkymo organizacija"</t>
  </si>
  <si>
    <t>nuo 2014 m. lapkričio 25 d. ir galioja iki 2015 m. gruodžio 31 d.</t>
  </si>
  <si>
    <t>Stiklinės, plastikinės, metalinės pakuotės; popierius ir kartonas</t>
  </si>
  <si>
    <t>Deklaruotą atliekų kiekį</t>
  </si>
  <si>
    <t>UAB "Atliekų tvarkymo centras"; UAB "EMP recycling"</t>
  </si>
  <si>
    <t>EEĮ, baterijos ir akumuliatoriai, liminescencinės lempos</t>
  </si>
  <si>
    <t xml:space="preserve">Popieriaus, stiklo, plastiko, metalo, mišrios, kombinuotosios pakuotės </t>
  </si>
  <si>
    <t>Pavojingų (EEĮ, akumuliatoriai, galvaliniai elementai, amortizatoriai, kuro, tepalo, oro filtrai. Liuminesencinės lempos), nepavojingų (metalinė pakuotė, EEĮ) atliekų rinkimui</t>
  </si>
  <si>
    <t>2013 m. lapkričio 12 d.</t>
  </si>
  <si>
    <t>2013 m. rugsėjo 10 d.</t>
  </si>
  <si>
    <t>2013 m. spalio 29 d.</t>
  </si>
  <si>
    <t>2012 m. sausio 9 d.</t>
  </si>
  <si>
    <t>Pasirašyta 2013-11-12 Galioja iki 2014-11-12 su galimybe pratęsti dar 1 (vienerius) metus.</t>
  </si>
  <si>
    <t>Pasirašyta 2013-09-10 Galioja iki 2014-12-31 su galimybe pratęsti dar 1 (vienerius) metus. Pratęsimų skaičius 2 kartus metams</t>
  </si>
  <si>
    <t>Pasirašyta 2013-10-30 Galioja iki 2014-12-31 su galimybe pratęsti.</t>
  </si>
  <si>
    <t>Pasirašyta 2012-01-09 Sutartis galioja 3 (trejus) metus</t>
  </si>
  <si>
    <t>UAB "EMP recycling"; UAB "Žalvaris"; UAB "Kuusakoski"; UAB "Karavanas LT"</t>
  </si>
  <si>
    <t>UAB „EMP recycling“, UAB „Žalvaris“, UAB „Kuusakoski“, UAB „Karavanas LT“, UAB „Baltijos perdirbimas“</t>
  </si>
  <si>
    <t>2014-05-29 – neribota</t>
  </si>
  <si>
    <t>2013-07-05</t>
  </si>
  <si>
    <t>2013-07-05 – neribota</t>
  </si>
  <si>
    <t>UAB „Žalvaris“ Šiaulių padalinys</t>
  </si>
  <si>
    <t>2011-12-01 iki 2014-12-01</t>
  </si>
  <si>
    <t>2012 m. sausio 26 d. Nr. BT6-01-45</t>
  </si>
  <si>
    <t>2012 m. vasario 3 d. Nr. BT6-01-50</t>
  </si>
  <si>
    <t>Galioja 3 metus</t>
  </si>
  <si>
    <t>Sutartis galioja pratęsdama dar vienerius metus. Tokių pratęsimo skaičius neribojamas.</t>
  </si>
  <si>
    <t>Elektros ir elektroninės įrangos bei baterijų ir akumuliatorių atliekų surinkimo sistema</t>
  </si>
  <si>
    <t xml:space="preserve">2014 m. rugpjūčio 7 d. </t>
  </si>
  <si>
    <t>Sutartis pasirašyta 2014 m. rugpjūčio 7 d., sutartis sudaroma 1 metų terminui, pasibaigus sutarties galiojimui ir nei vienai šaliai nepareiškus kitaip, sutarties galiojimas pratęsiamas dar 1 metams.</t>
  </si>
  <si>
    <t>Elektros ir elektroninės įrangos atliekų surinkimo sistema</t>
  </si>
  <si>
    <t>2013 m. liepos 22 d.</t>
  </si>
  <si>
    <t>Sutartis pasirašyta 2013 m. liepos 22 d., galioja iki 2015 m. gruodžio 31 d.</t>
  </si>
  <si>
    <t>Apmokestinamųjų gaminių atliekos, pakuočių atliekos, elektros ir elektroninės įrangos atliekos, alyvų  atliekos,eksploatuoti netinkamos transporto priemonės</t>
  </si>
  <si>
    <t>Sutarties pasirašyta 2012.01.24 ir galioja iki 2015-12-31</t>
  </si>
  <si>
    <t>Nebanaudojama elektros ir elektroninė įranga, baterijos ir akumuliatoriai, dienos šviesos lempos, metalinė pakuotė, švino akumuliatoriai, automobiliniai asmortizatoriai, atidirbta tepalinė alyva, oro, kuro ir tepalo filtrai</t>
  </si>
  <si>
    <t>Smulkios elektros ir elektroninės įrangoa atliekų surinkimas</t>
  </si>
  <si>
    <t xml:space="preserve"> 2013-02-24 galioja sutartis 4 metai nuo pasirašymo</t>
  </si>
  <si>
    <t>Gamintojų ir importuotojų asociacija (GIA)</t>
  </si>
  <si>
    <t xml:space="preserve">Sutartis pasirašyta 2011-12-06 ir galioja iki 2014-12-06 </t>
  </si>
  <si>
    <t>2013-07-16 iki 2018-07-16</t>
  </si>
  <si>
    <t xml:space="preserve"> Nebenaudojama elektros ir elektroninė įranga </t>
  </si>
  <si>
    <t>2013-11-29 iki 2015-12-31</t>
  </si>
  <si>
    <t>Nenaudojama elektros, elektroninė įranga, apmokestinamųjų gaminių (nešiojamų baterijų) atliekos</t>
  </si>
  <si>
    <t>2014-12-10 - 2015-12-10</t>
  </si>
  <si>
    <t>UAB "Atliekų tvarkymo centras", UAB "EMP recycling"</t>
  </si>
  <si>
    <t xml:space="preserve"> UAB "EMP recycling", UAB "Žalvaris",  UAB "Kuusakoski", UAB "Karavanas LT", UAB "Baltijos perdirbimas"</t>
  </si>
  <si>
    <t>Pavojingos atliekos, elektros ir elektroninės atliekos</t>
  </si>
  <si>
    <t>Gamintojų ir Importuotojų Asociacija</t>
  </si>
  <si>
    <t>UAB "Ecoservice", UAB "Atliekų tvarkymo centras"</t>
  </si>
  <si>
    <t>2013-12-09 iki 2015-12-31</t>
  </si>
  <si>
    <t>UAB "Atliekų tvarkymo centras" ir  UAB "EMP recycling"</t>
  </si>
  <si>
    <t>2013-04-10 Galiojimo terminas trys metsi</t>
  </si>
  <si>
    <t>2013-10-02 Galiojimo terminas trys metai</t>
  </si>
  <si>
    <t>UAB „Ecoserice“, UAB „Atliekų tvarkymo centras“</t>
  </si>
  <si>
    <t xml:space="preserve">2011 m. liepos 7 d. </t>
  </si>
  <si>
    <t>2011 m. liepos 7 d., galioja - neterminuota</t>
  </si>
  <si>
    <t>UAB „EMP recycling“, UAB „Atliekų tvarkymo centras“</t>
  </si>
  <si>
    <t xml:space="preserve">2013 m. birželio 28 d. </t>
  </si>
  <si>
    <t>Nuo 2013 m. birželio 28 d.  iki  2015 m. gruodžio 31 d.</t>
  </si>
  <si>
    <t>UAB „Žalvaris“, UAB „EMP recycling“</t>
  </si>
  <si>
    <t>2011 m. gruodžio 29 d.</t>
  </si>
  <si>
    <t xml:space="preserve">2013 m.kovo 25 d. / gegužės 27 d. sutartis Nr. 59/5-147, galiojimo terminas 2015 m.  gegužės 27 d. </t>
  </si>
  <si>
    <t xml:space="preserve">2011 m. gruodžio 29 d., galiojimo terminas 2012 m. sausio 1 d. - 2015 m. sausio 1 d. </t>
  </si>
  <si>
    <t>Apmokestinamųjų gaminių atliekos, pakuočių atliekos, elektros ir elektroninės įrangos atliekos, alyvų tliekos,eksploatuoti netinkamos transporto priemonės</t>
  </si>
  <si>
    <t>3,61 - 5,76</t>
  </si>
  <si>
    <t>3,61 - 4,81</t>
  </si>
  <si>
    <t>UAB "EMP recycling"; UAB "Žalvaris"; UAB "Kuusakoski"; UAB "Karavanas LT"; UAB "Baltijos perdirbimas"</t>
  </si>
  <si>
    <t>Sutarties gali būti pratęsiama kitiems metams. Tokių pratęsimų skaičius neribojamas.</t>
  </si>
  <si>
    <t>2013-03-25 iki 2014-03-25</t>
  </si>
  <si>
    <t>2013-07-24 iki 2015-12-31</t>
  </si>
  <si>
    <t>VšĮ "Pakuočių tvcarkymo centras"</t>
  </si>
  <si>
    <t>Elektrėnų savivaldybė</t>
  </si>
  <si>
    <t>UAB "EMP Recycling"</t>
  </si>
  <si>
    <t>Popieriaus, stiklo, plastiko atliekos</t>
  </si>
  <si>
    <t>2012.04.25 pavesta Elektrėnų savivaldybės tarybos sprendimu Nr. TS-138</t>
  </si>
  <si>
    <t>UAB "Atliekų tvarkymo centras" UAB"EMP recycling"</t>
  </si>
  <si>
    <t xml:space="preserve">2011.11.11- 2013.12.31 </t>
  </si>
  <si>
    <t xml:space="preserve">iki 2014-04-01 - 74,9, nuo 2014-04-01 - 126,67 </t>
  </si>
  <si>
    <r>
      <t>iki 2014-04-01 - 45,63 Lt/ m</t>
    </r>
    <r>
      <rPr>
        <vertAlign val="superscript"/>
        <sz val="12"/>
        <color theme="1"/>
        <rFont val="Times New Roman"/>
        <family val="2"/>
        <charset val="186"/>
      </rPr>
      <t>3</t>
    </r>
    <r>
      <rPr>
        <sz val="12"/>
        <color theme="1"/>
        <rFont val="Times New Roman"/>
        <family val="2"/>
        <charset val="186"/>
      </rPr>
      <t>, nuo 2014-04-01 - 54,27 Lt/m</t>
    </r>
    <r>
      <rPr>
        <vertAlign val="superscript"/>
        <sz val="12"/>
        <color theme="1"/>
        <rFont val="Times New Roman"/>
        <family val="2"/>
        <charset val="186"/>
      </rPr>
      <t>3</t>
    </r>
  </si>
  <si>
    <t>UAB "EMP recycling" UAB "Žalvaris" UAB "Karavana LT" UAB "Kuusakoski" UAB "Baltijos Perdirbimas"</t>
  </si>
  <si>
    <t>2014 m. sausio 31 d.</t>
  </si>
  <si>
    <t>Elektros ir elektroninės įrangos atliekos ir baterijų bei akumuliatorių atliekos</t>
  </si>
  <si>
    <t xml:space="preserve">2014 m. birželio 30 d. </t>
  </si>
  <si>
    <t>2014 m. rugpjūčio 19 d.</t>
  </si>
  <si>
    <t xml:space="preserve">UAB "EMP recycling", UAB "Žalvaris", UAB "Kuusakoski", UAB "Karavanas LT", UAB "Baltijos perdirbimas" </t>
  </si>
  <si>
    <t>VšĮ "Elektros gamintojų ir importuotojų organizacija"</t>
  </si>
  <si>
    <t>L.Purinaitės įmonė "Neptana"</t>
  </si>
  <si>
    <t>Alyvų atliekos, netinkamos naudoti transporto priemonės, apmokestinamųjų gaminių atliekos</t>
  </si>
  <si>
    <t>Asbestinio šiferio atliekos</t>
  </si>
  <si>
    <t>2009-12-02/ sutartis pratęsiama kiekvienais metais</t>
  </si>
  <si>
    <t>2014-03-25 -2014-12-31 su pratęsimu 1 metams</t>
  </si>
  <si>
    <t>2013-06-28-2015-12-31 su pratęsimu</t>
  </si>
  <si>
    <t>2014-02-26 /1 metai</t>
  </si>
  <si>
    <t>2014.10.10/ 1 metai</t>
  </si>
  <si>
    <r>
      <t>1 m</t>
    </r>
    <r>
      <rPr>
        <vertAlign val="superscript"/>
        <sz val="12"/>
        <color theme="1"/>
        <rFont val="Times New Roman"/>
        <family val="1"/>
        <charset val="186"/>
      </rPr>
      <t>3</t>
    </r>
    <r>
      <rPr>
        <sz val="12"/>
        <color theme="1"/>
        <rFont val="Times New Roman"/>
        <family val="2"/>
        <charset val="186"/>
      </rPr>
      <t xml:space="preserve"> - 47,82</t>
    </r>
  </si>
  <si>
    <t>3,97 - 4,13</t>
  </si>
  <si>
    <t>5,73 - 26,79</t>
  </si>
  <si>
    <t xml:space="preserve">3,97 - 6,77 </t>
  </si>
  <si>
    <t xml:space="preserve">0,09 - 0,16 </t>
  </si>
  <si>
    <t xml:space="preserve">0,45 - 0,59 </t>
  </si>
  <si>
    <t>0,09 - 0,16</t>
  </si>
  <si>
    <t>UAB "Trakų paslaugos"</t>
  </si>
  <si>
    <t>Neterminuota</t>
  </si>
  <si>
    <t>Pakočių atliekų surinkimas</t>
  </si>
  <si>
    <t>VšĮ "Pakočių tvarkymo arganizacija"</t>
  </si>
  <si>
    <t>UAB ,,EMP Recycling", UAB ,,Atliekų tvarkymo centras"</t>
  </si>
  <si>
    <t>2013-08-21.Galioja iki 2015-12-31</t>
  </si>
  <si>
    <t>iki 2014-04-01 - 62,19; nuo 2014-04-01 - 112,15</t>
  </si>
  <si>
    <t>0,3 - 0,56</t>
  </si>
  <si>
    <t>0,1 - 0,25</t>
  </si>
  <si>
    <t>0,125 - 0,2</t>
  </si>
  <si>
    <t>0,125 - 0,3</t>
  </si>
  <si>
    <t xml:space="preserve">UAB "Ekstara" </t>
  </si>
  <si>
    <t xml:space="preserve">Popieriaus ir kartono, plastikinės, metalinės, stiklo pakuotės atliekos 
</t>
  </si>
  <si>
    <t xml:space="preserve">2013-09-04 
</t>
  </si>
  <si>
    <t>2013-09-06, galioja iki 2015-12-31</t>
  </si>
  <si>
    <t xml:space="preserve">2013-12-31
</t>
  </si>
  <si>
    <t xml:space="preserve"> 2013-12-31</t>
  </si>
  <si>
    <t>2014-01-15, galioja iki 2015 -08-06</t>
  </si>
  <si>
    <t>2014-01-15, galioja iki 2015-08-06</t>
  </si>
  <si>
    <t xml:space="preserve">UAB ,,EMP recycling”, 
UAB ,,Žalvaris”, UAB ,,Kuusakoski”, UAB ,,Karavanas LT”.
</t>
  </si>
  <si>
    <t xml:space="preserve">2013 m. liepos 22 d. </t>
  </si>
  <si>
    <t>2013 m. liepos 22 d. iki  2015-12-31</t>
  </si>
  <si>
    <t>Asociacija ,,EEPA”</t>
  </si>
  <si>
    <t xml:space="preserve">2014 m. rugsėjo 25 d. </t>
  </si>
  <si>
    <t xml:space="preserve">2014 m. rugsėjo 25 d. iki 2016-09-25 </t>
  </si>
  <si>
    <t>UAB "Nemėžio komunalininkas"</t>
  </si>
  <si>
    <t xml:space="preserve">2011 m. gruodžio 19 d. </t>
  </si>
  <si>
    <t xml:space="preserve">2011 m. gruodžio 19 d. 5 metams gali būti pratęsiama </t>
  </si>
  <si>
    <t>Didelio gabarito ir  buityje susidarančios pavojingos atliekos</t>
  </si>
  <si>
    <t>INFORMACIJA APIE SAVIVALDYBĖSE ESAMAS PAPILDANČIAS ATLIEKŲ SURINKIMO SISTEMAS</t>
  </si>
  <si>
    <t>*ND - nėra duomenų</t>
  </si>
  <si>
    <t xml:space="preserve">iki 2014-09-01 - 68,41, nuo 2014-09-01 - 165,89 </t>
  </si>
  <si>
    <t xml:space="preserve">iki 2014-09-01 - 160,87 nuo 2014-12-01 - 256,56 </t>
  </si>
  <si>
    <t xml:space="preserve">iki 2014-09-01 - 73,26, nuo 2014-09-01 - 172,20 </t>
  </si>
  <si>
    <t>iki 2014-09-01 - 67,81; nuo 2014-09-01 - 149,60</t>
  </si>
  <si>
    <t>5,66 - 14,7</t>
  </si>
  <si>
    <t>5,66 - 14,8</t>
  </si>
  <si>
    <t>2,83 - 7,35</t>
  </si>
  <si>
    <t>2,83 - 6,79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</si>
</sst>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_€"/>
    <numFmt numFmtId="165" formatCode="0.0"/>
    <numFmt numFmtId="166" formatCode="#,###"/>
    <numFmt numFmtId="167" formatCode="#.00"/>
    <numFmt numFmtId="168" formatCode="yyyy\-mm\-dd;@"/>
    <numFmt numFmtId="169" formatCode="0.000"/>
    <numFmt numFmtId="170" formatCode="yyyy/mm/dd;@"/>
    <numFmt numFmtId="171" formatCode="#,##0.00\ &quot;Lt&quot;;[Red]\-#,##0.00\ &quot;Lt&quot;"/>
  </numFmts>
  <fonts count="38" x14ac:knownFonts="1">
    <font>
      <sz val="12"/>
      <color theme="1"/>
      <name val="Times New Roman"/>
      <family val="2"/>
      <charset val="186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"/>
    </font>
    <font>
      <b/>
      <sz val="9"/>
      <color indexed="81"/>
      <name val="Tahoma"/>
      <family val="2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1"/>
      <color indexed="8"/>
      <name val="Times New Roman"/>
      <family val="1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Times New Roman"/>
      <family val="2"/>
      <charset val="186"/>
    </font>
    <font>
      <sz val="10"/>
      <color theme="1"/>
      <name val="Times New Roman"/>
      <family val="2"/>
      <charset val="186"/>
    </font>
    <font>
      <vertAlign val="superscript"/>
      <sz val="12"/>
      <color theme="1"/>
      <name val="Times New Roman"/>
      <family val="2"/>
      <charset val="186"/>
    </font>
    <font>
      <vertAlign val="superscript"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indexed="9"/>
        <bgColor indexed="31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2" fillId="0" borderId="0"/>
  </cellStyleXfs>
  <cellXfs count="845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34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" fontId="2" fillId="3" borderId="3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66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67" fontId="2" fillId="3" borderId="6" xfId="0" applyNumberFormat="1" applyFont="1" applyFill="1" applyBorder="1" applyAlignment="1">
      <alignment horizontal="center" vertical="center" wrapText="1"/>
    </xf>
    <xf numFmtId="167" fontId="2" fillId="3" borderId="7" xfId="0" applyNumberFormat="1" applyFont="1" applyFill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7" fontId="0" fillId="0" borderId="9" xfId="0" applyNumberFormat="1" applyFont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39" xfId="0" applyNumberFormat="1" applyFont="1" applyFill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 applyProtection="1">
      <alignment horizontal="center" vertical="center" wrapText="1"/>
      <protection locked="0" hidden="1"/>
    </xf>
    <xf numFmtId="2" fontId="7" fillId="0" borderId="14" xfId="0" applyNumberFormat="1" applyFont="1" applyBorder="1" applyAlignment="1" applyProtection="1">
      <alignment horizontal="center" vertical="center" wrapText="1"/>
      <protection locked="0" hidden="1"/>
    </xf>
    <xf numFmtId="2" fontId="7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0" fillId="4" borderId="9" xfId="0" applyNumberFormat="1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1" fontId="0" fillId="0" borderId="14" xfId="0" applyNumberFormat="1" applyFont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17" fillId="0" borderId="45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2" fontId="7" fillId="0" borderId="50" xfId="0" applyNumberFormat="1" applyFont="1" applyBorder="1" applyAlignment="1">
      <alignment horizontal="center" vertical="center" wrapText="1"/>
    </xf>
    <xf numFmtId="2" fontId="7" fillId="0" borderId="51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 applyProtection="1">
      <alignment horizontal="center" vertical="center"/>
      <protection hidden="1"/>
    </xf>
    <xf numFmtId="1" fontId="7" fillId="7" borderId="9" xfId="0" applyNumberFormat="1" applyFont="1" applyFill="1" applyBorder="1" applyAlignment="1">
      <alignment horizontal="center" vertical="center" wrapText="1"/>
    </xf>
    <xf numFmtId="1" fontId="7" fillId="7" borderId="12" xfId="0" applyNumberFormat="1" applyFont="1" applyFill="1" applyBorder="1" applyAlignment="1">
      <alignment horizontal="center" vertical="center" wrapText="1"/>
    </xf>
    <xf numFmtId="1" fontId="7" fillId="4" borderId="12" xfId="0" applyNumberFormat="1" applyFont="1" applyFill="1" applyBorder="1" applyAlignment="1">
      <alignment horizontal="center" vertical="center" wrapText="1"/>
    </xf>
    <xf numFmtId="1" fontId="6" fillId="7" borderId="9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 applyProtection="1">
      <alignment horizontal="center" vertical="center"/>
      <protection hidden="1"/>
    </xf>
    <xf numFmtId="1" fontId="7" fillId="7" borderId="14" xfId="0" applyNumberFormat="1" applyFont="1" applyFill="1" applyBorder="1" applyAlignment="1">
      <alignment horizontal="center" vertical="center" wrapText="1"/>
    </xf>
    <xf numFmtId="1" fontId="7" fillId="7" borderId="15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0" fillId="0" borderId="36" xfId="0" applyNumberForma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" fontId="7" fillId="0" borderId="9" xfId="0" applyNumberFormat="1" applyFont="1" applyBorder="1" applyAlignment="1" applyProtection="1">
      <alignment horizontal="center"/>
      <protection hidden="1"/>
    </xf>
    <xf numFmtId="0" fontId="7" fillId="4" borderId="9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7" fillId="4" borderId="58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7" fillId="0" borderId="14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6" borderId="16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textRotation="90" wrapText="1"/>
    </xf>
    <xf numFmtId="0" fontId="25" fillId="2" borderId="30" xfId="0" applyFont="1" applyFill="1" applyBorder="1" applyAlignment="1">
      <alignment horizontal="center" vertical="center" textRotation="90" wrapText="1"/>
    </xf>
    <xf numFmtId="0" fontId="25" fillId="2" borderId="59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4" fontId="17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4" fontId="17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17" fontId="18" fillId="0" borderId="9" xfId="0" applyNumberFormat="1" applyFont="1" applyBorder="1" applyAlignment="1">
      <alignment horizontal="center" vertical="center" wrapText="1"/>
    </xf>
    <xf numFmtId="17" fontId="18" fillId="0" borderId="33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4" fontId="18" fillId="0" borderId="9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14" fontId="16" fillId="0" borderId="9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top" wrapText="1"/>
    </xf>
    <xf numFmtId="0" fontId="21" fillId="0" borderId="5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30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 wrapText="1"/>
    </xf>
    <xf numFmtId="0" fontId="5" fillId="8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14" fillId="0" borderId="9" xfId="0" applyFont="1" applyBorder="1"/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2" xfId="0" applyBorder="1"/>
    <xf numFmtId="0" fontId="6" fillId="0" borderId="14" xfId="0" applyFont="1" applyBorder="1" applyAlignment="1">
      <alignment horizontal="center" vertical="center"/>
    </xf>
    <xf numFmtId="0" fontId="0" fillId="0" borderId="14" xfId="0" applyBorder="1"/>
    <xf numFmtId="0" fontId="7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3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9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Border="1"/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/>
    <xf numFmtId="1" fontId="0" fillId="0" borderId="9" xfId="0" applyNumberFormat="1" applyFont="1" applyBorder="1" applyAlignment="1">
      <alignment horizontal="center" vertical="center"/>
    </xf>
    <xf numFmtId="2" fontId="33" fillId="0" borderId="9" xfId="0" applyNumberFormat="1" applyFont="1" applyBorder="1" applyAlignment="1">
      <alignment horizontal="center"/>
    </xf>
    <xf numFmtId="2" fontId="33" fillId="9" borderId="9" xfId="0" applyNumberFormat="1" applyFont="1" applyFill="1" applyBorder="1" applyAlignment="1">
      <alignment horizontal="center"/>
    </xf>
    <xf numFmtId="1" fontId="33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13" fillId="0" borderId="9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left" vertical="center" wrapText="1"/>
    </xf>
    <xf numFmtId="16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2" fontId="3" fillId="5" borderId="9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9" xfId="0" applyNumberFormat="1" applyBorder="1"/>
    <xf numFmtId="2" fontId="18" fillId="0" borderId="9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Border="1"/>
    <xf numFmtId="2" fontId="0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2" fontId="3" fillId="5" borderId="14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/>
    </xf>
    <xf numFmtId="0" fontId="34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68" fontId="13" fillId="0" borderId="9" xfId="0" applyNumberFormat="1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168" fontId="13" fillId="0" borderId="14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4" fontId="7" fillId="0" borderId="14" xfId="0" applyNumberFormat="1" applyFont="1" applyBorder="1" applyAlignment="1">
      <alignment horizontal="left" vertical="center" wrapText="1"/>
    </xf>
    <xf numFmtId="168" fontId="7" fillId="0" borderId="9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14" fontId="13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8" fillId="9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0" fillId="0" borderId="9" xfId="0" applyNumberFormat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4" fontId="14" fillId="0" borderId="9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170" fontId="14" fillId="0" borderId="12" xfId="0" applyNumberFormat="1" applyFont="1" applyBorder="1" applyAlignment="1">
      <alignment horizontal="left" vertical="center" wrapText="1"/>
    </xf>
    <xf numFmtId="14" fontId="14" fillId="0" borderId="14" xfId="0" applyNumberFormat="1" applyFont="1" applyBorder="1" applyAlignment="1">
      <alignment horizontal="left" vertical="center" wrapText="1"/>
    </xf>
    <xf numFmtId="170" fontId="14" fillId="0" borderId="15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1" fontId="29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3" borderId="6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2" fontId="4" fillId="3" borderId="66" xfId="0" applyNumberFormat="1" applyFont="1" applyFill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left" vertical="center" wrapText="1"/>
    </xf>
    <xf numFmtId="2" fontId="4" fillId="3" borderId="29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 wrapText="1"/>
    </xf>
    <xf numFmtId="0" fontId="5" fillId="8" borderId="63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200024</xdr:rowOff>
    </xdr:from>
    <xdr:to>
      <xdr:col>12</xdr:col>
      <xdr:colOff>85725</xdr:colOff>
      <xdr:row>27</xdr:row>
      <xdr:rowOff>9525</xdr:rowOff>
    </xdr:to>
    <xdr:sp macro="" textlink="">
      <xdr:nvSpPr>
        <xdr:cNvPr id="2" name="TextBox 1"/>
        <xdr:cNvSpPr txBox="1"/>
      </xdr:nvSpPr>
      <xdr:spPr>
        <a:xfrm>
          <a:off x="685799" y="200024"/>
          <a:ext cx="7629526" cy="5210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Lietuvoje iš viso yra </a:t>
          </a:r>
          <a:r>
            <a:rPr lang="lt-LT" sz="1200" b="1">
              <a:latin typeface="Times New Roman" panose="02020603050405020304" pitchFamily="18" charset="0"/>
              <a:cs typeface="Times New Roman" panose="02020603050405020304" pitchFamily="18" charset="0"/>
            </a:rPr>
            <a:t>10</a:t>
          </a:r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 regionų: Alytaus, Kauno, Klaipėdos, Marijampolės, Panevėžio, Šiaulių, Tauragės, Telšių, Utenos ir Vilniaus.</a:t>
          </a:r>
        </a:p>
        <a:p>
          <a:r>
            <a:rPr lang="lt-LT" sz="1200" b="1">
              <a:latin typeface="Times New Roman" panose="02020603050405020304" pitchFamily="18" charset="0"/>
              <a:cs typeface="Times New Roman" panose="02020603050405020304" pitchFamily="18" charset="0"/>
            </a:rPr>
            <a:t>Alytaus regioną </a:t>
          </a:r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sudaro: Alytaus m., Alytaus r., Druskininkų, Lazdijų r., ir Varėnos r. savivaldybės.</a:t>
          </a:r>
        </a:p>
        <a:p>
          <a:r>
            <a:rPr lang="lt-LT" sz="1200" b="1">
              <a:latin typeface="Times New Roman" panose="02020603050405020304" pitchFamily="18" charset="0"/>
              <a:cs typeface="Times New Roman" panose="02020603050405020304" pitchFamily="18" charset="0"/>
            </a:rPr>
            <a:t>Kauno regioną </a:t>
          </a:r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sudaro: Birštono, Jonavos r., Kauno m., Kauno r., Kaišiadorių r., Kėdainių r., Prienų r. ir Raseinių r. savivaldybės.</a:t>
          </a:r>
        </a:p>
        <a:p>
          <a:r>
            <a:rPr lang="lt-LT" sz="1200" b="1">
              <a:latin typeface="Times New Roman" panose="02020603050405020304" pitchFamily="18" charset="0"/>
              <a:cs typeface="Times New Roman" panose="02020603050405020304" pitchFamily="18" charset="0"/>
            </a:rPr>
            <a:t>Klaipėdos</a:t>
          </a:r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Klaipėdos m., Klaipėdos r., Kretingos r.,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Neringos,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Palangos m., Skuodo r. ir Šilutės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Marijampolės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Kalvarijos, Kazlų Rūdos, Marijampolės, Šakių r. ir Vilkaviškio r. savivadybės.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Panevėžio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Biržų r., Kupiškio r., Panevėžio m., Panevėžio r., Pasvalio r. ir Rokiškio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Šiaulių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Akmenės r., Joniškio r., Kelmės r., 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Pakruojo r.,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Radviliškio r., Šiaulių m. ir 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Šiaulių r.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Tauragės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Jurbarko r., Pagėgių, Šilalės r. ir Tauragės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Telšių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Mažeikių r., Plungės r., Rietavo r. ir Telšių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Utenos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Anykščių r., Ignalinos r., Molėtų r., Visagino m., Utenos m. ir Zarasų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Vilniaus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Elektrėnų, Šalčininkų r., Širvintų r., Švenčionių r., Trakų r., Ukmergės r., Vilniaus m. ir Vilniaus r. savivaldybės.</a:t>
          </a:r>
        </a:p>
        <a:p>
          <a:pPr eaLnBrk="1" fontAlgn="auto" latinLnBrk="0" hangingPunct="1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apie Viešųjų komunalinių atliekų paslaugų plėtros užduočių vykdymą;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apie atskirų komunalinių atliekų srautų surinkimo priemones ir kiekius;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 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pateikta informacija apie Valstybinio strateginio atliekų tvarkymo plano tikslo, dėl komunalinių atliekų perdirbimo ar kitokio naudojimo, įgyvendinimą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 lape </a:t>
          </a:r>
          <a:r>
            <a:rPr lang="lt-LT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</a:t>
          </a:r>
          <a:r>
            <a:rPr lang="en-US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apie 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be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š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eimininkes atliekas.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pateikta informacija veikiančias didelio gabarito atliekų surinkimo aikšteles ir atliekų priėmimo punktus;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6 - 7 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pateikta informacija apie konteinerių, skirtų antrinėms žaliavoms surinkti, skaičių;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8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pateikta informacija apie komunalines atliekas surenkančias įmones;</a:t>
          </a: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 lape </a:t>
          </a:r>
          <a:r>
            <a:rPr lang="lt-LT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apie komunalinių atliekų tvarkymo kainas;</a:t>
          </a: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 lape 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apie savivaldybėse esamas papildančias atliekų surinkimo sistemas.</a:t>
          </a:r>
        </a:p>
        <a:p>
          <a:endParaRPr lang="lt-LT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"/>
  <sheetViews>
    <sheetView workbookViewId="0">
      <selection activeCell="O24" sqref="O24"/>
    </sheetView>
  </sheetViews>
  <sheetFormatPr defaultRowHeight="15.75" x14ac:dyDescent="0.25"/>
  <sheetData>
    <row r="30" spans="2:2" x14ac:dyDescent="0.25">
      <c r="B30" s="107" t="s">
        <v>101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7"/>
  <sheetViews>
    <sheetView tabSelected="1" zoomScale="90" zoomScaleNormal="90" workbookViewId="0">
      <pane ySplit="4" topLeftCell="A5" activePane="bottomLeft" state="frozen"/>
      <selection pane="bottomLeft" sqref="A1:X1"/>
    </sheetView>
  </sheetViews>
  <sheetFormatPr defaultRowHeight="15.75" x14ac:dyDescent="0.25"/>
  <cols>
    <col min="1" max="1" width="18.875" customWidth="1"/>
    <col min="2" max="2" width="21.375" customWidth="1"/>
    <col min="3" max="3" width="20.5" customWidth="1"/>
    <col min="4" max="4" width="25" style="486" customWidth="1"/>
    <col min="5" max="5" width="24" customWidth="1"/>
    <col min="6" max="6" width="14.75" customWidth="1"/>
    <col min="7" max="7" width="14.875" customWidth="1"/>
    <col min="8" max="8" width="14.5" customWidth="1"/>
    <col min="9" max="9" width="15.625" customWidth="1"/>
    <col min="10" max="10" width="16.125" customWidth="1"/>
    <col min="11" max="11" width="14.625" customWidth="1"/>
    <col min="12" max="12" width="14.25" customWidth="1"/>
    <col min="13" max="13" width="18.625" customWidth="1"/>
    <col min="14" max="17" width="15.875" customWidth="1"/>
    <col min="18" max="18" width="17.75" customWidth="1"/>
    <col min="19" max="19" width="15.125" customWidth="1"/>
    <col min="20" max="20" width="13.625" customWidth="1"/>
    <col min="21" max="21" width="12" customWidth="1"/>
    <col min="22" max="22" width="16.75" customWidth="1"/>
    <col min="23" max="23" width="9.875" customWidth="1"/>
    <col min="24" max="24" width="10.125" customWidth="1"/>
  </cols>
  <sheetData>
    <row r="1" spans="1:24" x14ac:dyDescent="0.25">
      <c r="A1" s="826" t="s">
        <v>839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6"/>
      <c r="X1" s="826"/>
    </row>
    <row r="3" spans="1:24" ht="34.5" customHeight="1" x14ac:dyDescent="0.25">
      <c r="B3" s="833" t="s">
        <v>823</v>
      </c>
      <c r="C3" s="833" t="s">
        <v>824</v>
      </c>
      <c r="D3" s="836" t="s">
        <v>825</v>
      </c>
      <c r="E3" s="833" t="s">
        <v>881</v>
      </c>
      <c r="F3" s="833" t="s">
        <v>826</v>
      </c>
      <c r="G3" s="833"/>
      <c r="H3" s="834" t="s">
        <v>884</v>
      </c>
      <c r="I3" s="834" t="s">
        <v>826</v>
      </c>
      <c r="J3" s="834"/>
      <c r="K3" s="835" t="s">
        <v>827</v>
      </c>
      <c r="L3" s="835"/>
      <c r="M3" s="835"/>
      <c r="N3" s="835"/>
      <c r="O3" s="830" t="s">
        <v>857</v>
      </c>
      <c r="P3" s="831"/>
      <c r="Q3" s="831"/>
      <c r="R3" s="832"/>
      <c r="S3" s="827" t="s">
        <v>832</v>
      </c>
      <c r="T3" s="828"/>
      <c r="U3" s="828"/>
      <c r="V3" s="828"/>
      <c r="W3" s="828"/>
      <c r="X3" s="829"/>
    </row>
    <row r="4" spans="1:24" ht="138.75" customHeight="1" thickBot="1" x14ac:dyDescent="0.3">
      <c r="B4" s="833"/>
      <c r="C4" s="833"/>
      <c r="D4" s="836"/>
      <c r="E4" s="833"/>
      <c r="F4" s="478" t="s">
        <v>882</v>
      </c>
      <c r="G4" s="478" t="s">
        <v>883</v>
      </c>
      <c r="H4" s="834"/>
      <c r="I4" s="479" t="s">
        <v>885</v>
      </c>
      <c r="J4" s="479" t="s">
        <v>886</v>
      </c>
      <c r="K4" s="480" t="s">
        <v>828</v>
      </c>
      <c r="L4" s="480" t="s">
        <v>829</v>
      </c>
      <c r="M4" s="480" t="s">
        <v>830</v>
      </c>
      <c r="N4" s="480" t="s">
        <v>831</v>
      </c>
      <c r="O4" s="480" t="s">
        <v>853</v>
      </c>
      <c r="P4" s="480" t="s">
        <v>854</v>
      </c>
      <c r="Q4" s="480" t="s">
        <v>855</v>
      </c>
      <c r="R4" s="480" t="s">
        <v>856</v>
      </c>
      <c r="S4" s="480" t="s">
        <v>833</v>
      </c>
      <c r="T4" s="478" t="s">
        <v>834</v>
      </c>
      <c r="U4" s="478" t="s">
        <v>835</v>
      </c>
      <c r="V4" s="478" t="s">
        <v>836</v>
      </c>
      <c r="W4" s="478" t="s">
        <v>837</v>
      </c>
      <c r="X4" s="481" t="s">
        <v>838</v>
      </c>
    </row>
    <row r="5" spans="1:24" x14ac:dyDescent="0.25">
      <c r="A5" s="817" t="s">
        <v>91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9"/>
    </row>
    <row r="6" spans="1:24" s="482" customFormat="1" ht="30" x14ac:dyDescent="0.25">
      <c r="A6" s="473" t="s">
        <v>15</v>
      </c>
      <c r="B6" s="490" t="s">
        <v>845</v>
      </c>
      <c r="C6" s="490">
        <v>70.819999999999993</v>
      </c>
      <c r="D6" s="498" t="s">
        <v>1166</v>
      </c>
      <c r="E6" s="490" t="s">
        <v>35</v>
      </c>
      <c r="F6" s="490" t="s">
        <v>35</v>
      </c>
      <c r="G6" s="490" t="s">
        <v>35</v>
      </c>
      <c r="H6" s="490" t="s">
        <v>35</v>
      </c>
      <c r="I6" s="490" t="s">
        <v>35</v>
      </c>
      <c r="J6" s="490" t="s">
        <v>35</v>
      </c>
      <c r="K6" s="490" t="s">
        <v>35</v>
      </c>
      <c r="L6" s="490" t="s">
        <v>35</v>
      </c>
      <c r="M6" s="490" t="s">
        <v>35</v>
      </c>
      <c r="N6" s="490" t="s">
        <v>35</v>
      </c>
      <c r="O6" s="810" t="s">
        <v>35</v>
      </c>
      <c r="P6" s="811"/>
      <c r="Q6" s="811"/>
      <c r="R6" s="812"/>
      <c r="S6" s="490">
        <v>26.7</v>
      </c>
      <c r="T6" s="490">
        <v>9.5</v>
      </c>
      <c r="U6" s="490">
        <v>14.4</v>
      </c>
      <c r="V6" s="490">
        <v>17</v>
      </c>
      <c r="W6" s="490">
        <v>22.5</v>
      </c>
      <c r="X6" s="492">
        <v>9.9</v>
      </c>
    </row>
    <row r="7" spans="1:24" s="482" customFormat="1" x14ac:dyDescent="0.25">
      <c r="A7" s="473" t="s">
        <v>16</v>
      </c>
      <c r="B7" s="490" t="s">
        <v>845</v>
      </c>
      <c r="C7" s="491">
        <v>392.89299999999997</v>
      </c>
      <c r="D7" s="498">
        <v>221.51</v>
      </c>
      <c r="E7" s="490" t="s">
        <v>35</v>
      </c>
      <c r="F7" s="490" t="s">
        <v>35</v>
      </c>
      <c r="G7" s="490" t="s">
        <v>35</v>
      </c>
      <c r="H7" s="490" t="s">
        <v>35</v>
      </c>
      <c r="I7" s="490" t="s">
        <v>35</v>
      </c>
      <c r="J7" s="490" t="s">
        <v>35</v>
      </c>
      <c r="K7" s="490" t="s">
        <v>35</v>
      </c>
      <c r="L7" s="490" t="s">
        <v>35</v>
      </c>
      <c r="M7" s="490" t="s">
        <v>35</v>
      </c>
      <c r="N7" s="490" t="s">
        <v>35</v>
      </c>
      <c r="O7" s="490"/>
      <c r="P7" s="490">
        <v>1</v>
      </c>
      <c r="Q7" s="490"/>
      <c r="R7" s="490"/>
      <c r="S7" s="490" t="s">
        <v>35</v>
      </c>
      <c r="T7" s="490" t="s">
        <v>35</v>
      </c>
      <c r="U7" s="490" t="s">
        <v>35</v>
      </c>
      <c r="V7" s="490" t="s">
        <v>35</v>
      </c>
      <c r="W7" s="490" t="s">
        <v>35</v>
      </c>
      <c r="X7" s="492" t="s">
        <v>35</v>
      </c>
    </row>
    <row r="8" spans="1:24" s="482" customFormat="1" ht="50.25" customHeight="1" x14ac:dyDescent="0.25">
      <c r="A8" s="473" t="s">
        <v>18</v>
      </c>
      <c r="B8" s="490" t="s">
        <v>845</v>
      </c>
      <c r="C8" s="491">
        <v>155.18</v>
      </c>
      <c r="D8" s="498" t="s">
        <v>1167</v>
      </c>
      <c r="E8" s="490" t="s">
        <v>35</v>
      </c>
      <c r="F8" s="490" t="s">
        <v>35</v>
      </c>
      <c r="G8" s="490" t="s">
        <v>35</v>
      </c>
      <c r="H8" s="490" t="s">
        <v>35</v>
      </c>
      <c r="I8" s="490" t="s">
        <v>35</v>
      </c>
      <c r="J8" s="490" t="s">
        <v>35</v>
      </c>
      <c r="K8" s="490" t="s">
        <v>35</v>
      </c>
      <c r="L8" s="490" t="s">
        <v>35</v>
      </c>
      <c r="M8" s="490" t="s">
        <v>35</v>
      </c>
      <c r="N8" s="490" t="s">
        <v>35</v>
      </c>
      <c r="O8" s="810" t="s">
        <v>35</v>
      </c>
      <c r="P8" s="811"/>
      <c r="Q8" s="811"/>
      <c r="R8" s="812"/>
      <c r="S8" s="490">
        <v>59.6</v>
      </c>
      <c r="T8" s="490">
        <v>5.2</v>
      </c>
      <c r="U8" s="490">
        <v>8</v>
      </c>
      <c r="V8" s="490">
        <v>9.4</v>
      </c>
      <c r="W8" s="490">
        <v>12.4</v>
      </c>
      <c r="X8" s="492">
        <v>5.4</v>
      </c>
    </row>
    <row r="9" spans="1:24" ht="30" x14ac:dyDescent="0.25">
      <c r="A9" s="473" t="s">
        <v>19</v>
      </c>
      <c r="B9" s="490" t="s">
        <v>845</v>
      </c>
      <c r="C9" s="493">
        <v>172.52</v>
      </c>
      <c r="D9" s="499" t="s">
        <v>1168</v>
      </c>
      <c r="E9" s="75">
        <v>13.96</v>
      </c>
      <c r="F9" s="75">
        <v>11.17</v>
      </c>
      <c r="G9" s="75">
        <v>13.77</v>
      </c>
      <c r="H9" s="494">
        <v>5.16</v>
      </c>
      <c r="I9" s="494">
        <v>3.61</v>
      </c>
      <c r="J9" s="494">
        <v>6.22</v>
      </c>
      <c r="K9" s="494">
        <v>0.85</v>
      </c>
      <c r="L9" s="494">
        <v>0.11</v>
      </c>
      <c r="M9" s="494">
        <v>0.09</v>
      </c>
      <c r="N9" s="494">
        <v>0.12</v>
      </c>
      <c r="O9" s="495"/>
      <c r="P9" s="490">
        <v>1</v>
      </c>
      <c r="Q9" s="495"/>
      <c r="R9" s="495"/>
      <c r="S9" s="490">
        <v>65.599999999999994</v>
      </c>
      <c r="T9" s="490">
        <v>4.4000000000000004</v>
      </c>
      <c r="U9" s="490">
        <v>6.8</v>
      </c>
      <c r="V9" s="490">
        <v>8</v>
      </c>
      <c r="W9" s="490">
        <v>10.6</v>
      </c>
      <c r="X9" s="492">
        <v>4.5999999999999996</v>
      </c>
    </row>
    <row r="10" spans="1:24" ht="54" customHeight="1" thickBot="1" x14ac:dyDescent="0.3">
      <c r="A10" s="342" t="s">
        <v>550</v>
      </c>
      <c r="B10" s="496" t="s">
        <v>845</v>
      </c>
      <c r="C10" s="496">
        <v>161.49</v>
      </c>
      <c r="D10" s="500" t="s">
        <v>1165</v>
      </c>
      <c r="E10" s="496" t="s">
        <v>35</v>
      </c>
      <c r="F10" s="496" t="s">
        <v>35</v>
      </c>
      <c r="G10" s="496" t="s">
        <v>35</v>
      </c>
      <c r="H10" s="496" t="s">
        <v>35</v>
      </c>
      <c r="I10" s="496" t="s">
        <v>35</v>
      </c>
      <c r="J10" s="496" t="s">
        <v>35</v>
      </c>
      <c r="K10" s="496" t="s">
        <v>35</v>
      </c>
      <c r="L10" s="496" t="s">
        <v>35</v>
      </c>
      <c r="M10" s="496" t="s">
        <v>35</v>
      </c>
      <c r="N10" s="496" t="s">
        <v>35</v>
      </c>
      <c r="O10" s="807" t="s">
        <v>35</v>
      </c>
      <c r="P10" s="808"/>
      <c r="Q10" s="808"/>
      <c r="R10" s="809"/>
      <c r="S10" s="496">
        <v>61.5</v>
      </c>
      <c r="T10" s="496">
        <v>5</v>
      </c>
      <c r="U10" s="496">
        <v>7.6</v>
      </c>
      <c r="V10" s="496">
        <v>8.9</v>
      </c>
      <c r="W10" s="496">
        <v>11.8</v>
      </c>
      <c r="X10" s="497">
        <v>5.2</v>
      </c>
    </row>
    <row r="11" spans="1:24" x14ac:dyDescent="0.25">
      <c r="A11" s="817" t="s">
        <v>92</v>
      </c>
      <c r="B11" s="818"/>
      <c r="C11" s="818"/>
      <c r="D11" s="818"/>
      <c r="E11" s="818"/>
      <c r="F11" s="818"/>
      <c r="G11" s="818"/>
      <c r="H11" s="818"/>
      <c r="I11" s="818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8"/>
      <c r="W11" s="818"/>
      <c r="X11" s="819"/>
    </row>
    <row r="12" spans="1:24" x14ac:dyDescent="0.25">
      <c r="A12" s="473" t="s">
        <v>85</v>
      </c>
      <c r="B12" s="490" t="s">
        <v>845</v>
      </c>
      <c r="C12" s="490">
        <v>162.78</v>
      </c>
      <c r="D12" s="490">
        <v>157.32</v>
      </c>
      <c r="E12" s="490" t="s">
        <v>35</v>
      </c>
      <c r="F12" s="490">
        <v>8.44</v>
      </c>
      <c r="G12" s="490">
        <v>10.53</v>
      </c>
      <c r="H12" s="490" t="s">
        <v>35</v>
      </c>
      <c r="I12" s="490" t="s">
        <v>35</v>
      </c>
      <c r="J12" s="490" t="s">
        <v>35</v>
      </c>
      <c r="K12" s="490" t="s">
        <v>35</v>
      </c>
      <c r="L12" s="490" t="s">
        <v>35</v>
      </c>
      <c r="M12" s="490" t="s">
        <v>35</v>
      </c>
      <c r="N12" s="490" t="s">
        <v>35</v>
      </c>
      <c r="O12" s="490"/>
      <c r="P12" s="490">
        <v>1</v>
      </c>
      <c r="Q12" s="490">
        <v>1</v>
      </c>
      <c r="R12" s="490"/>
      <c r="S12" s="490">
        <v>64.8</v>
      </c>
      <c r="T12" s="490">
        <v>4.5</v>
      </c>
      <c r="U12" s="490">
        <v>6.9</v>
      </c>
      <c r="V12" s="490">
        <v>8.1999999999999993</v>
      </c>
      <c r="W12" s="490">
        <v>10.8</v>
      </c>
      <c r="X12" s="492">
        <v>4.8</v>
      </c>
    </row>
    <row r="13" spans="1:24" x14ac:dyDescent="0.25">
      <c r="A13" s="471" t="s">
        <v>22</v>
      </c>
      <c r="B13" s="490" t="s">
        <v>893</v>
      </c>
      <c r="C13" s="490">
        <v>203.19</v>
      </c>
      <c r="D13" s="490">
        <v>59.411000000000001</v>
      </c>
      <c r="E13" s="490">
        <v>8.6</v>
      </c>
      <c r="F13" s="490">
        <v>8.69</v>
      </c>
      <c r="G13" s="490">
        <v>8.35</v>
      </c>
      <c r="H13" s="490">
        <v>4.46</v>
      </c>
      <c r="I13" s="490">
        <v>4.4800000000000004</v>
      </c>
      <c r="J13" s="490">
        <v>4.3899999999999997</v>
      </c>
      <c r="K13" s="490">
        <v>0.5</v>
      </c>
      <c r="L13" s="490">
        <v>0.08</v>
      </c>
      <c r="M13" s="490">
        <v>0.08</v>
      </c>
      <c r="N13" s="490">
        <v>0.08</v>
      </c>
      <c r="O13" s="490">
        <v>1</v>
      </c>
      <c r="P13" s="490">
        <v>1</v>
      </c>
      <c r="Q13" s="490"/>
      <c r="R13" s="487"/>
      <c r="S13" s="490">
        <v>71.3</v>
      </c>
      <c r="T13" s="490">
        <v>2.8</v>
      </c>
      <c r="U13" s="490">
        <v>19.399999999999999</v>
      </c>
      <c r="V13" s="490"/>
      <c r="W13" s="490">
        <v>6.5</v>
      </c>
      <c r="X13" s="492"/>
    </row>
    <row r="14" spans="1:24" ht="31.5" x14ac:dyDescent="0.25">
      <c r="A14" s="471" t="s">
        <v>24</v>
      </c>
      <c r="B14" s="490" t="s">
        <v>893</v>
      </c>
      <c r="C14" s="490">
        <v>187.11</v>
      </c>
      <c r="D14" s="490">
        <v>49.1</v>
      </c>
      <c r="E14" s="490">
        <v>10.48</v>
      </c>
      <c r="F14" s="490">
        <v>11.18</v>
      </c>
      <c r="G14" s="490">
        <v>9.7759999999999998</v>
      </c>
      <c r="H14" s="490">
        <v>4.03</v>
      </c>
      <c r="I14" s="490">
        <v>3.76</v>
      </c>
      <c r="J14" s="490">
        <v>4.3</v>
      </c>
      <c r="K14" s="490">
        <v>0.33</v>
      </c>
      <c r="L14" s="490">
        <v>0.15</v>
      </c>
      <c r="M14" s="490">
        <v>0.15</v>
      </c>
      <c r="N14" s="490">
        <v>0.15</v>
      </c>
      <c r="O14" s="490">
        <v>1</v>
      </c>
      <c r="P14" s="490"/>
      <c r="Q14" s="490"/>
      <c r="R14" s="491" t="s">
        <v>897</v>
      </c>
      <c r="S14" s="490">
        <v>43</v>
      </c>
      <c r="T14" s="490"/>
      <c r="U14" s="490">
        <v>26</v>
      </c>
      <c r="V14" s="490"/>
      <c r="W14" s="490">
        <v>31</v>
      </c>
      <c r="X14" s="492"/>
    </row>
    <row r="15" spans="1:24" x14ac:dyDescent="0.25">
      <c r="A15" s="471" t="s">
        <v>25</v>
      </c>
      <c r="B15" s="490" t="s">
        <v>893</v>
      </c>
      <c r="C15" s="490">
        <v>199.31</v>
      </c>
      <c r="D15" s="490">
        <v>49.1</v>
      </c>
      <c r="E15" s="490">
        <v>11.2</v>
      </c>
      <c r="F15" s="490">
        <v>10</v>
      </c>
      <c r="G15" s="490">
        <v>15.04</v>
      </c>
      <c r="H15" s="490">
        <v>4.99</v>
      </c>
      <c r="I15" s="490">
        <v>5.25</v>
      </c>
      <c r="J15" s="490">
        <v>4.3</v>
      </c>
      <c r="K15" s="490">
        <v>0.432</v>
      </c>
      <c r="L15" s="490">
        <v>0.13100000000000001</v>
      </c>
      <c r="M15" s="490">
        <v>0.13100000000000001</v>
      </c>
      <c r="N15" s="490">
        <v>0.13100000000000001</v>
      </c>
      <c r="O15" s="490"/>
      <c r="P15" s="490">
        <v>1</v>
      </c>
      <c r="Q15" s="490"/>
      <c r="R15" s="490">
        <v>1</v>
      </c>
      <c r="S15" s="490">
        <v>57.6</v>
      </c>
      <c r="T15" s="490">
        <v>0</v>
      </c>
      <c r="U15" s="490">
        <v>29.5</v>
      </c>
      <c r="V15" s="490">
        <v>1</v>
      </c>
      <c r="W15" s="490">
        <v>11.9</v>
      </c>
      <c r="X15" s="492"/>
    </row>
    <row r="16" spans="1:24" x14ac:dyDescent="0.25">
      <c r="A16" s="388" t="s">
        <v>26</v>
      </c>
      <c r="B16" s="490" t="s">
        <v>893</v>
      </c>
      <c r="C16" s="74">
        <v>184.29</v>
      </c>
      <c r="D16" s="74">
        <v>59.41</v>
      </c>
      <c r="E16" s="74">
        <v>11.56</v>
      </c>
      <c r="F16" s="74">
        <v>14.48</v>
      </c>
      <c r="G16" s="74">
        <v>8.64</v>
      </c>
      <c r="H16" s="503">
        <v>3.92</v>
      </c>
      <c r="I16" s="503">
        <v>4.91</v>
      </c>
      <c r="J16" s="503">
        <v>2.93</v>
      </c>
      <c r="K16" s="503">
        <v>0.43</v>
      </c>
      <c r="L16" s="503">
        <v>0.16</v>
      </c>
      <c r="M16" s="503"/>
      <c r="N16" s="503"/>
      <c r="O16" s="505">
        <v>1</v>
      </c>
      <c r="P16" s="487"/>
      <c r="Q16" s="487"/>
      <c r="R16" s="487"/>
      <c r="S16" s="501">
        <v>79</v>
      </c>
      <c r="T16" s="501"/>
      <c r="U16" s="501">
        <v>21</v>
      </c>
      <c r="V16" s="501"/>
      <c r="W16" s="487"/>
      <c r="X16" s="507"/>
    </row>
    <row r="17" spans="1:24" x14ac:dyDescent="0.25">
      <c r="A17" s="471" t="s">
        <v>27</v>
      </c>
      <c r="B17" s="490" t="s">
        <v>845</v>
      </c>
      <c r="C17" s="490">
        <v>130.59</v>
      </c>
      <c r="D17" s="490">
        <v>59.41</v>
      </c>
      <c r="E17" s="490">
        <v>8.25</v>
      </c>
      <c r="F17" s="490" t="s">
        <v>917</v>
      </c>
      <c r="G17" s="490" t="s">
        <v>917</v>
      </c>
      <c r="H17" s="490">
        <v>3.44</v>
      </c>
      <c r="I17" s="490" t="s">
        <v>916</v>
      </c>
      <c r="J17" s="490" t="s">
        <v>916</v>
      </c>
      <c r="K17" s="490"/>
      <c r="L17" s="487"/>
      <c r="M17" s="490"/>
      <c r="N17" s="490"/>
      <c r="O17" s="490">
        <v>1</v>
      </c>
      <c r="P17" s="490">
        <v>1</v>
      </c>
      <c r="Q17" s="490">
        <v>1</v>
      </c>
      <c r="R17" s="490"/>
      <c r="S17" s="490">
        <v>48.54</v>
      </c>
      <c r="T17" s="490"/>
      <c r="U17" s="490">
        <v>31.26</v>
      </c>
      <c r="V17" s="490">
        <v>12.57</v>
      </c>
      <c r="W17" s="490">
        <v>7.63</v>
      </c>
      <c r="X17" s="507"/>
    </row>
    <row r="18" spans="1:24" x14ac:dyDescent="0.25">
      <c r="A18" s="474" t="s">
        <v>20</v>
      </c>
      <c r="B18" s="490" t="s">
        <v>845</v>
      </c>
      <c r="C18" s="295">
        <v>161.68</v>
      </c>
      <c r="D18" s="295">
        <v>108.5</v>
      </c>
      <c r="E18" s="295" t="s">
        <v>35</v>
      </c>
      <c r="F18" s="295" t="s">
        <v>35</v>
      </c>
      <c r="G18" s="485" t="s">
        <v>35</v>
      </c>
      <c r="H18" s="485" t="s">
        <v>35</v>
      </c>
      <c r="I18" s="485" t="s">
        <v>35</v>
      </c>
      <c r="J18" s="485" t="s">
        <v>35</v>
      </c>
      <c r="K18" s="485" t="s">
        <v>35</v>
      </c>
      <c r="L18" s="485" t="s">
        <v>35</v>
      </c>
      <c r="M18" s="485" t="s">
        <v>35</v>
      </c>
      <c r="N18" s="485" t="s">
        <v>35</v>
      </c>
      <c r="O18" s="813" t="s">
        <v>35</v>
      </c>
      <c r="P18" s="814"/>
      <c r="Q18" s="814"/>
      <c r="R18" s="815"/>
      <c r="S18" s="490">
        <v>64.900000000000006</v>
      </c>
      <c r="T18" s="490">
        <v>4.5</v>
      </c>
      <c r="U18" s="490">
        <v>6.9</v>
      </c>
      <c r="V18" s="490">
        <v>8.1999999999999993</v>
      </c>
      <c r="W18" s="490">
        <v>10.8</v>
      </c>
      <c r="X18" s="492">
        <v>4.7</v>
      </c>
    </row>
    <row r="19" spans="1:24" ht="16.5" thickBot="1" x14ac:dyDescent="0.3">
      <c r="A19" s="472" t="s">
        <v>28</v>
      </c>
      <c r="B19" s="496" t="s">
        <v>845</v>
      </c>
      <c r="C19" s="508">
        <v>116</v>
      </c>
      <c r="D19" s="508">
        <v>59.41</v>
      </c>
      <c r="E19" s="508">
        <v>11.45</v>
      </c>
      <c r="F19" s="508">
        <v>11.45</v>
      </c>
      <c r="G19" s="508">
        <v>11.45</v>
      </c>
      <c r="H19" s="508">
        <v>4.58</v>
      </c>
      <c r="I19" s="508">
        <v>4.58</v>
      </c>
      <c r="J19" s="508">
        <v>4.58</v>
      </c>
      <c r="K19" s="489" t="s">
        <v>35</v>
      </c>
      <c r="L19" s="489" t="s">
        <v>35</v>
      </c>
      <c r="M19" s="489" t="s">
        <v>35</v>
      </c>
      <c r="N19" s="489" t="s">
        <v>35</v>
      </c>
      <c r="O19" s="509"/>
      <c r="P19" s="489">
        <v>1</v>
      </c>
      <c r="Q19" s="509"/>
      <c r="R19" s="509"/>
      <c r="S19" s="496">
        <v>56.7</v>
      </c>
      <c r="T19" s="496"/>
      <c r="U19" s="496">
        <v>32.9</v>
      </c>
      <c r="V19" s="496"/>
      <c r="W19" s="496">
        <v>5.5</v>
      </c>
      <c r="X19" s="497">
        <v>4.9000000000000004</v>
      </c>
    </row>
    <row r="20" spans="1:24" x14ac:dyDescent="0.25">
      <c r="A20" s="804" t="s">
        <v>93</v>
      </c>
      <c r="B20" s="805"/>
      <c r="C20" s="805"/>
      <c r="D20" s="805"/>
      <c r="E20" s="805"/>
      <c r="F20" s="805"/>
      <c r="G20" s="805"/>
      <c r="H20" s="805"/>
      <c r="I20" s="805"/>
      <c r="J20" s="805"/>
      <c r="K20" s="805"/>
      <c r="L20" s="805"/>
      <c r="M20" s="805"/>
      <c r="N20" s="805"/>
      <c r="O20" s="805"/>
      <c r="P20" s="805"/>
      <c r="Q20" s="805"/>
      <c r="R20" s="805"/>
      <c r="S20" s="805"/>
      <c r="T20" s="805"/>
      <c r="U20" s="805"/>
      <c r="V20" s="805"/>
      <c r="W20" s="805"/>
      <c r="X20" s="806"/>
    </row>
    <row r="21" spans="1:24" x14ac:dyDescent="0.25">
      <c r="A21" s="470" t="s">
        <v>29</v>
      </c>
      <c r="B21" s="490" t="s">
        <v>845</v>
      </c>
      <c r="C21" s="506">
        <v>227.42</v>
      </c>
      <c r="D21" s="506">
        <v>30.58</v>
      </c>
      <c r="E21" s="504">
        <v>13.25</v>
      </c>
      <c r="F21" s="504">
        <v>12.75</v>
      </c>
      <c r="G21" s="504">
        <v>23.42</v>
      </c>
      <c r="H21" s="504">
        <v>5.73</v>
      </c>
      <c r="I21" s="490" t="s">
        <v>35</v>
      </c>
      <c r="J21" s="490" t="s">
        <v>35</v>
      </c>
      <c r="K21" s="490">
        <v>1.23</v>
      </c>
      <c r="L21" s="490">
        <v>0.3</v>
      </c>
      <c r="M21" s="490">
        <v>0.3</v>
      </c>
      <c r="N21" s="490" t="s">
        <v>934</v>
      </c>
      <c r="O21" s="490"/>
      <c r="P21" s="490">
        <v>1</v>
      </c>
      <c r="Q21" s="490">
        <v>1</v>
      </c>
      <c r="R21" s="490">
        <v>1</v>
      </c>
      <c r="S21" s="490">
        <v>39.47</v>
      </c>
      <c r="T21" s="490">
        <v>21.89</v>
      </c>
      <c r="U21" s="490">
        <v>11.85</v>
      </c>
      <c r="V21" s="490">
        <v>3.25</v>
      </c>
      <c r="W21" s="490">
        <v>20.32</v>
      </c>
      <c r="X21" s="492">
        <v>3.22</v>
      </c>
    </row>
    <row r="22" spans="1:24" x14ac:dyDescent="0.25">
      <c r="A22" s="470" t="s">
        <v>30</v>
      </c>
      <c r="B22" s="490" t="s">
        <v>845</v>
      </c>
      <c r="C22" s="490">
        <v>274</v>
      </c>
      <c r="D22" s="490">
        <v>56.07</v>
      </c>
      <c r="E22" s="490" t="s">
        <v>35</v>
      </c>
      <c r="F22" s="490" t="s">
        <v>939</v>
      </c>
      <c r="G22" s="490" t="s">
        <v>940</v>
      </c>
      <c r="H22" s="490" t="s">
        <v>35</v>
      </c>
      <c r="I22" s="490" t="s">
        <v>35</v>
      </c>
      <c r="J22" s="490" t="s">
        <v>35</v>
      </c>
      <c r="K22" s="490">
        <v>0.58799999999999997</v>
      </c>
      <c r="L22" s="490">
        <v>0.16600000000000001</v>
      </c>
      <c r="M22" s="490">
        <v>0.154</v>
      </c>
      <c r="N22" s="490">
        <v>0.182</v>
      </c>
      <c r="O22" s="490"/>
      <c r="P22" s="490">
        <v>1</v>
      </c>
      <c r="Q22" s="490">
        <v>1</v>
      </c>
      <c r="R22" s="490">
        <v>1</v>
      </c>
      <c r="S22" s="490">
        <v>38.72</v>
      </c>
      <c r="T22" s="490"/>
      <c r="U22" s="490">
        <v>22.13</v>
      </c>
      <c r="V22" s="490">
        <v>0.44</v>
      </c>
      <c r="W22" s="490">
        <v>10.64</v>
      </c>
      <c r="X22" s="492">
        <v>28.07</v>
      </c>
    </row>
    <row r="23" spans="1:24" x14ac:dyDescent="0.25">
      <c r="A23" s="470" t="s">
        <v>31</v>
      </c>
      <c r="B23" s="490" t="s">
        <v>845</v>
      </c>
      <c r="C23" s="490">
        <v>269.18</v>
      </c>
      <c r="D23" s="490">
        <v>122.71</v>
      </c>
      <c r="E23" s="816" t="s">
        <v>35</v>
      </c>
      <c r="F23" s="816"/>
      <c r="G23" s="816"/>
      <c r="H23" s="490">
        <v>8.3000000000000007</v>
      </c>
      <c r="I23" s="490">
        <v>8.3000000000000007</v>
      </c>
      <c r="J23" s="490">
        <v>8.3000000000000007</v>
      </c>
      <c r="K23" s="490">
        <v>0.7</v>
      </c>
      <c r="L23" s="490">
        <v>0.2</v>
      </c>
      <c r="M23" s="490">
        <v>0.2</v>
      </c>
      <c r="N23" s="490">
        <v>0.2</v>
      </c>
      <c r="O23" s="490">
        <v>1</v>
      </c>
      <c r="P23" s="490">
        <v>1</v>
      </c>
      <c r="Q23" s="490">
        <v>1</v>
      </c>
      <c r="R23" s="490"/>
      <c r="S23" s="505">
        <v>51.49</v>
      </c>
      <c r="T23" s="505"/>
      <c r="U23" s="505">
        <v>41.01</v>
      </c>
      <c r="V23" s="505"/>
      <c r="W23" s="505">
        <v>4.37</v>
      </c>
      <c r="X23" s="515">
        <v>3.13</v>
      </c>
    </row>
    <row r="24" spans="1:24" x14ac:dyDescent="0.25">
      <c r="A24" s="470" t="s">
        <v>32</v>
      </c>
      <c r="B24" s="490" t="s">
        <v>845</v>
      </c>
      <c r="C24" s="490">
        <v>351.93</v>
      </c>
      <c r="D24" s="490">
        <v>108.09</v>
      </c>
      <c r="E24" s="490">
        <v>351.93</v>
      </c>
      <c r="F24" s="490">
        <v>108.09</v>
      </c>
      <c r="G24" s="490">
        <v>32.479999999999997</v>
      </c>
      <c r="H24" s="490">
        <v>24.36</v>
      </c>
      <c r="I24" s="490">
        <v>40.6</v>
      </c>
      <c r="J24" s="490">
        <v>11.19</v>
      </c>
      <c r="K24" s="490" t="s">
        <v>35</v>
      </c>
      <c r="L24" s="488" t="s">
        <v>35</v>
      </c>
      <c r="M24" s="488" t="s">
        <v>35</v>
      </c>
      <c r="N24" s="502" t="s">
        <v>35</v>
      </c>
      <c r="O24" s="487"/>
      <c r="P24" s="502">
        <v>1</v>
      </c>
      <c r="Q24" s="502">
        <v>1</v>
      </c>
      <c r="R24" s="487"/>
      <c r="S24" s="22">
        <v>45.32</v>
      </c>
      <c r="T24" s="22">
        <v>0</v>
      </c>
      <c r="U24" s="22">
        <v>30.71</v>
      </c>
      <c r="V24" s="22">
        <v>15.18</v>
      </c>
      <c r="W24" s="23">
        <v>8.7899999999999991</v>
      </c>
      <c r="X24" s="516">
        <v>0</v>
      </c>
    </row>
    <row r="25" spans="1:24" x14ac:dyDescent="0.25">
      <c r="A25" s="470" t="s">
        <v>34</v>
      </c>
      <c r="B25" s="490" t="s">
        <v>845</v>
      </c>
      <c r="C25" s="490">
        <v>270.07</v>
      </c>
      <c r="D25" s="490">
        <v>125.57</v>
      </c>
      <c r="E25" s="490" t="s">
        <v>35</v>
      </c>
      <c r="F25" s="490">
        <v>10</v>
      </c>
      <c r="G25" s="490">
        <v>15</v>
      </c>
      <c r="H25" s="490" t="s">
        <v>35</v>
      </c>
      <c r="I25" s="490" t="s">
        <v>35</v>
      </c>
      <c r="J25" s="490" t="s">
        <v>35</v>
      </c>
      <c r="K25" s="490" t="s">
        <v>35</v>
      </c>
      <c r="L25" s="490" t="s">
        <v>35</v>
      </c>
      <c r="M25" s="490" t="s">
        <v>35</v>
      </c>
      <c r="N25" s="490" t="s">
        <v>35</v>
      </c>
      <c r="O25" s="487"/>
      <c r="P25" s="502">
        <v>1</v>
      </c>
      <c r="Q25" s="502">
        <v>1</v>
      </c>
      <c r="R25" s="487"/>
      <c r="S25" s="22">
        <v>53.5</v>
      </c>
      <c r="T25" s="22">
        <v>0</v>
      </c>
      <c r="U25" s="22">
        <v>46.5</v>
      </c>
      <c r="V25" s="22">
        <v>0</v>
      </c>
      <c r="W25" s="22">
        <v>0</v>
      </c>
      <c r="X25" s="516">
        <v>0</v>
      </c>
    </row>
    <row r="26" spans="1:24" x14ac:dyDescent="0.25">
      <c r="A26" s="470" t="s">
        <v>36</v>
      </c>
      <c r="B26" s="511" t="s">
        <v>845</v>
      </c>
      <c r="C26" s="337">
        <v>206.61</v>
      </c>
      <c r="D26" s="337">
        <v>124.14</v>
      </c>
      <c r="E26" s="337">
        <v>7</v>
      </c>
      <c r="F26" s="337">
        <v>7</v>
      </c>
      <c r="G26" s="337">
        <v>7</v>
      </c>
      <c r="H26" s="513" t="s">
        <v>967</v>
      </c>
      <c r="I26" s="512" t="s">
        <v>968</v>
      </c>
      <c r="J26" s="512" t="s">
        <v>968</v>
      </c>
      <c r="K26" s="490" t="s">
        <v>35</v>
      </c>
      <c r="L26" s="490" t="s">
        <v>35</v>
      </c>
      <c r="M26" s="490" t="s">
        <v>35</v>
      </c>
      <c r="N26" s="490" t="s">
        <v>35</v>
      </c>
      <c r="O26" s="511">
        <v>1</v>
      </c>
      <c r="P26" s="511"/>
      <c r="Q26" s="512">
        <v>1</v>
      </c>
      <c r="R26" s="511"/>
      <c r="S26" s="337">
        <v>34</v>
      </c>
      <c r="T26" s="337"/>
      <c r="U26" s="337">
        <v>30</v>
      </c>
      <c r="V26" s="337">
        <v>7</v>
      </c>
      <c r="W26" s="337">
        <v>29</v>
      </c>
      <c r="X26" s="517"/>
    </row>
    <row r="27" spans="1:24" ht="16.5" thickBot="1" x14ac:dyDescent="0.3">
      <c r="A27" s="166" t="s">
        <v>38</v>
      </c>
      <c r="B27" s="518" t="s">
        <v>845</v>
      </c>
      <c r="C27" s="78">
        <v>146.13999999999999</v>
      </c>
      <c r="D27" s="78">
        <v>122.52</v>
      </c>
      <c r="E27" s="78">
        <v>17</v>
      </c>
      <c r="F27" s="78"/>
      <c r="G27" s="78"/>
      <c r="H27" s="519">
        <v>8.5</v>
      </c>
      <c r="I27" s="520" t="s">
        <v>968</v>
      </c>
      <c r="J27" s="520" t="s">
        <v>968</v>
      </c>
      <c r="K27" s="496" t="s">
        <v>35</v>
      </c>
      <c r="L27" s="496" t="s">
        <v>35</v>
      </c>
      <c r="M27" s="496" t="s">
        <v>35</v>
      </c>
      <c r="N27" s="496" t="s">
        <v>35</v>
      </c>
      <c r="O27" s="521"/>
      <c r="P27" s="521"/>
      <c r="Q27" s="522">
        <v>1</v>
      </c>
      <c r="R27" s="521"/>
      <c r="S27" s="362">
        <v>75</v>
      </c>
      <c r="T27" s="362"/>
      <c r="U27" s="362">
        <v>25</v>
      </c>
      <c r="V27" s="362"/>
      <c r="W27" s="521"/>
      <c r="X27" s="523"/>
    </row>
    <row r="28" spans="1:24" x14ac:dyDescent="0.25">
      <c r="A28" s="804" t="s">
        <v>94</v>
      </c>
      <c r="B28" s="805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6"/>
    </row>
    <row r="29" spans="1:24" x14ac:dyDescent="0.25">
      <c r="A29" s="473" t="s">
        <v>41</v>
      </c>
      <c r="B29" s="295" t="s">
        <v>973</v>
      </c>
      <c r="C29" s="183">
        <v>271.25</v>
      </c>
      <c r="D29" s="183">
        <v>81.87</v>
      </c>
      <c r="E29" s="183">
        <v>16.78</v>
      </c>
      <c r="F29" s="183">
        <v>19.325683794484522</v>
      </c>
      <c r="G29" s="183">
        <v>14.241150944917711</v>
      </c>
      <c r="H29" s="183">
        <v>6.67</v>
      </c>
      <c r="I29" s="183">
        <v>7.6759912588428199</v>
      </c>
      <c r="J29" s="183">
        <v>5.6564596281062824</v>
      </c>
      <c r="K29" s="183">
        <v>0.45</v>
      </c>
      <c r="L29" s="183">
        <v>0.2</v>
      </c>
      <c r="M29" s="183" t="s">
        <v>35</v>
      </c>
      <c r="N29" s="183" t="s">
        <v>35</v>
      </c>
      <c r="O29" s="524">
        <v>1</v>
      </c>
      <c r="P29" s="524">
        <v>1</v>
      </c>
      <c r="Q29" s="524"/>
      <c r="R29" s="524">
        <v>1</v>
      </c>
      <c r="S29" s="183">
        <v>48.7</v>
      </c>
      <c r="T29" s="183">
        <v>0.4</v>
      </c>
      <c r="U29" s="183">
        <v>14.1</v>
      </c>
      <c r="V29" s="183">
        <v>6.8</v>
      </c>
      <c r="W29" s="183">
        <v>22</v>
      </c>
      <c r="X29" s="531">
        <v>8</v>
      </c>
    </row>
    <row r="30" spans="1:24" x14ac:dyDescent="0.25">
      <c r="A30" s="473" t="s">
        <v>42</v>
      </c>
      <c r="B30" s="295" t="s">
        <v>973</v>
      </c>
      <c r="C30" s="183">
        <v>271.25</v>
      </c>
      <c r="D30" s="183">
        <v>81.87</v>
      </c>
      <c r="E30" s="183">
        <v>16.73</v>
      </c>
      <c r="F30" s="183">
        <v>12.574924836179701</v>
      </c>
      <c r="G30" s="183">
        <v>20.877930382366753</v>
      </c>
      <c r="H30" s="183">
        <v>7.57</v>
      </c>
      <c r="I30" s="183">
        <v>5.6931640147658209</v>
      </c>
      <c r="J30" s="183">
        <v>9.4522618229650508</v>
      </c>
      <c r="K30" s="183">
        <v>0.45</v>
      </c>
      <c r="L30" s="183">
        <v>0.2</v>
      </c>
      <c r="M30" s="183" t="s">
        <v>35</v>
      </c>
      <c r="N30" s="183" t="s">
        <v>35</v>
      </c>
      <c r="O30" s="524">
        <v>1</v>
      </c>
      <c r="P30" s="524">
        <v>1</v>
      </c>
      <c r="Q30" s="524"/>
      <c r="R30" s="524">
        <v>1</v>
      </c>
      <c r="S30" s="183">
        <v>48.682790967755913</v>
      </c>
      <c r="T30" s="183">
        <v>0.36089681811563834</v>
      </c>
      <c r="U30" s="183">
        <v>14.123095947018873</v>
      </c>
      <c r="V30" s="183">
        <v>6.8</v>
      </c>
      <c r="W30" s="183">
        <v>21.997132206525492</v>
      </c>
      <c r="X30" s="531">
        <v>8.0309641851337545</v>
      </c>
    </row>
    <row r="31" spans="1:24" x14ac:dyDescent="0.25">
      <c r="A31" s="473" t="s">
        <v>40</v>
      </c>
      <c r="B31" s="295" t="s">
        <v>973</v>
      </c>
      <c r="C31" s="525">
        <v>271.25</v>
      </c>
      <c r="D31" s="525">
        <v>81.87</v>
      </c>
      <c r="E31" s="525">
        <v>16.78</v>
      </c>
      <c r="F31" s="525">
        <v>19.325683794484522</v>
      </c>
      <c r="G31" s="525">
        <v>14.241150944917711</v>
      </c>
      <c r="H31" s="526">
        <v>6.67</v>
      </c>
      <c r="I31" s="526">
        <v>7.6759912588428199</v>
      </c>
      <c r="J31" s="526">
        <v>5.6564596281062824</v>
      </c>
      <c r="K31" s="526">
        <v>0.45</v>
      </c>
      <c r="L31" s="526">
        <v>0.2</v>
      </c>
      <c r="M31" s="183" t="s">
        <v>35</v>
      </c>
      <c r="N31" s="183" t="s">
        <v>35</v>
      </c>
      <c r="O31" s="527">
        <v>1</v>
      </c>
      <c r="P31" s="527">
        <v>1</v>
      </c>
      <c r="Q31" s="527"/>
      <c r="R31" s="527">
        <v>1</v>
      </c>
      <c r="S31" s="525">
        <v>48.7</v>
      </c>
      <c r="T31" s="525">
        <v>0.4</v>
      </c>
      <c r="U31" s="525">
        <v>14.1</v>
      </c>
      <c r="V31" s="525">
        <v>6.8</v>
      </c>
      <c r="W31" s="525">
        <v>22</v>
      </c>
      <c r="X31" s="532">
        <v>8</v>
      </c>
    </row>
    <row r="32" spans="1:24" x14ac:dyDescent="0.25">
      <c r="A32" s="473" t="s">
        <v>43</v>
      </c>
      <c r="B32" s="295" t="s">
        <v>973</v>
      </c>
      <c r="C32" s="295">
        <v>271.25</v>
      </c>
      <c r="D32" s="295">
        <v>81.87</v>
      </c>
      <c r="E32" s="295">
        <v>17.13</v>
      </c>
      <c r="F32" s="183">
        <v>8.9629067928304309</v>
      </c>
      <c r="G32" s="183">
        <v>25.302609112105589</v>
      </c>
      <c r="H32" s="183">
        <v>6.95</v>
      </c>
      <c r="I32" s="183">
        <v>3.6333595302056119</v>
      </c>
      <c r="J32" s="183">
        <v>10.257104986305917</v>
      </c>
      <c r="K32" s="295">
        <v>0.45</v>
      </c>
      <c r="L32" s="295">
        <v>0.2</v>
      </c>
      <c r="M32" s="295" t="s">
        <v>35</v>
      </c>
      <c r="N32" s="295" t="s">
        <v>35</v>
      </c>
      <c r="O32" s="295">
        <v>1</v>
      </c>
      <c r="P32" s="295">
        <v>1</v>
      </c>
      <c r="Q32" s="295"/>
      <c r="R32" s="295">
        <v>1</v>
      </c>
      <c r="S32" s="295">
        <v>48.7</v>
      </c>
      <c r="T32" s="295">
        <v>0.4</v>
      </c>
      <c r="U32" s="295">
        <v>14.1</v>
      </c>
      <c r="V32" s="295">
        <v>6.8</v>
      </c>
      <c r="W32" s="295">
        <v>22</v>
      </c>
      <c r="X32" s="533">
        <v>8</v>
      </c>
    </row>
    <row r="33" spans="1:24" ht="16.5" thickBot="1" x14ac:dyDescent="0.3">
      <c r="A33" s="342" t="s">
        <v>44</v>
      </c>
      <c r="B33" s="392" t="s">
        <v>973</v>
      </c>
      <c r="C33" s="392">
        <v>271.25</v>
      </c>
      <c r="D33" s="392">
        <v>81.87</v>
      </c>
      <c r="E33" s="392">
        <v>17.420000000000002</v>
      </c>
      <c r="F33" s="534">
        <v>12.573122093572914</v>
      </c>
      <c r="G33" s="534">
        <v>22.270611255838784</v>
      </c>
      <c r="H33" s="534">
        <v>7.13</v>
      </c>
      <c r="I33" s="534">
        <v>5.1482737808028842</v>
      </c>
      <c r="J33" s="534">
        <v>9.1190718707406351</v>
      </c>
      <c r="K33" s="392">
        <v>0.45</v>
      </c>
      <c r="L33" s="392">
        <v>0.2</v>
      </c>
      <c r="M33" s="392" t="s">
        <v>35</v>
      </c>
      <c r="N33" s="392" t="s">
        <v>35</v>
      </c>
      <c r="O33" s="392">
        <v>1</v>
      </c>
      <c r="P33" s="392">
        <v>1</v>
      </c>
      <c r="Q33" s="392"/>
      <c r="R33" s="392">
        <v>1</v>
      </c>
      <c r="S33" s="392">
        <v>48.7</v>
      </c>
      <c r="T33" s="392">
        <v>0.4</v>
      </c>
      <c r="U33" s="392">
        <v>14.1</v>
      </c>
      <c r="V33" s="392">
        <v>6.8</v>
      </c>
      <c r="W33" s="392">
        <v>22</v>
      </c>
      <c r="X33" s="535">
        <v>8</v>
      </c>
    </row>
    <row r="34" spans="1:24" x14ac:dyDescent="0.25">
      <c r="A34" s="817" t="s">
        <v>95</v>
      </c>
      <c r="B34" s="818"/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9"/>
    </row>
    <row r="35" spans="1:24" x14ac:dyDescent="0.25">
      <c r="A35" s="476" t="s">
        <v>45</v>
      </c>
      <c r="B35" s="528" t="s">
        <v>893</v>
      </c>
      <c r="C35" s="529">
        <v>60</v>
      </c>
      <c r="D35" s="529">
        <v>57.33</v>
      </c>
      <c r="E35" s="529">
        <v>7.9</v>
      </c>
      <c r="F35" s="529">
        <v>8.6999999999999993</v>
      </c>
      <c r="G35" s="529">
        <v>7.3</v>
      </c>
      <c r="H35" s="529">
        <v>27</v>
      </c>
      <c r="I35" s="529">
        <v>5.37</v>
      </c>
      <c r="J35" s="529">
        <v>5.37</v>
      </c>
      <c r="K35" s="529">
        <v>0.65</v>
      </c>
      <c r="L35" s="529">
        <v>0.25</v>
      </c>
      <c r="M35" s="529">
        <v>0.6</v>
      </c>
      <c r="N35" s="529">
        <v>0.3</v>
      </c>
      <c r="O35" s="529">
        <v>1</v>
      </c>
      <c r="P35" s="529">
        <v>1</v>
      </c>
      <c r="Q35" s="529">
        <v>1</v>
      </c>
      <c r="R35" s="530"/>
      <c r="S35" s="529">
        <v>80</v>
      </c>
      <c r="T35" s="529">
        <v>2</v>
      </c>
      <c r="U35" s="529"/>
      <c r="V35" s="529"/>
      <c r="W35" s="529">
        <v>10</v>
      </c>
      <c r="X35" s="536">
        <v>8</v>
      </c>
    </row>
    <row r="36" spans="1:24" x14ac:dyDescent="0.25">
      <c r="A36" s="476" t="s">
        <v>46</v>
      </c>
      <c r="B36" s="528" t="s">
        <v>845</v>
      </c>
      <c r="C36" s="528">
        <v>250</v>
      </c>
      <c r="D36" s="528">
        <v>42.05</v>
      </c>
      <c r="E36" s="528" t="s">
        <v>1001</v>
      </c>
      <c r="F36" s="528" t="s">
        <v>1001</v>
      </c>
      <c r="G36" s="528" t="s">
        <v>1001</v>
      </c>
      <c r="H36" s="528">
        <v>5</v>
      </c>
      <c r="I36" s="528">
        <v>5</v>
      </c>
      <c r="J36" s="528">
        <v>5</v>
      </c>
      <c r="K36" s="528" t="s">
        <v>35</v>
      </c>
      <c r="L36" s="528" t="s">
        <v>35</v>
      </c>
      <c r="M36" s="528">
        <v>0.17499999999999999</v>
      </c>
      <c r="N36" s="528">
        <v>0.17499999999999999</v>
      </c>
      <c r="O36" s="529">
        <v>1</v>
      </c>
      <c r="P36" s="529">
        <v>1</v>
      </c>
      <c r="Q36" s="529">
        <v>1</v>
      </c>
      <c r="R36" s="529"/>
      <c r="S36" s="529">
        <v>80</v>
      </c>
      <c r="T36" s="529"/>
      <c r="U36" s="529">
        <v>10</v>
      </c>
      <c r="V36" s="529"/>
      <c r="W36" s="529">
        <v>10</v>
      </c>
      <c r="X36" s="536"/>
    </row>
    <row r="37" spans="1:24" ht="18.75" customHeight="1" x14ac:dyDescent="0.25">
      <c r="A37" s="476" t="s">
        <v>47</v>
      </c>
      <c r="B37" s="528" t="s">
        <v>893</v>
      </c>
      <c r="C37" s="528" t="s">
        <v>35</v>
      </c>
      <c r="D37" s="528">
        <v>83.13</v>
      </c>
      <c r="E37" s="528" t="s">
        <v>35</v>
      </c>
      <c r="F37" s="528">
        <v>6.61</v>
      </c>
      <c r="G37" s="528"/>
      <c r="H37" s="528" t="s">
        <v>35</v>
      </c>
      <c r="I37" s="528">
        <v>6.61</v>
      </c>
      <c r="J37" s="528" t="s">
        <v>35</v>
      </c>
      <c r="K37" s="528">
        <v>0.39700000000000002</v>
      </c>
      <c r="L37" s="528">
        <v>0.13700000000000001</v>
      </c>
      <c r="M37" s="528">
        <v>0.107</v>
      </c>
      <c r="N37" s="528">
        <v>0.16800000000000001</v>
      </c>
      <c r="O37" s="514">
        <v>1</v>
      </c>
      <c r="P37" s="514"/>
      <c r="Q37" s="514">
        <v>1</v>
      </c>
      <c r="R37" s="514">
        <v>1</v>
      </c>
      <c r="S37" s="514">
        <v>46.6</v>
      </c>
      <c r="T37" s="514">
        <v>8.9</v>
      </c>
      <c r="U37" s="514">
        <v>38.5</v>
      </c>
      <c r="V37" s="514">
        <v>3</v>
      </c>
      <c r="W37" s="514">
        <v>3</v>
      </c>
      <c r="X37" s="537"/>
    </row>
    <row r="38" spans="1:24" x14ac:dyDescent="0.25">
      <c r="A38" s="476" t="s">
        <v>48</v>
      </c>
      <c r="B38" s="528" t="s">
        <v>893</v>
      </c>
      <c r="C38" s="528" t="s">
        <v>35</v>
      </c>
      <c r="D38" s="528">
        <v>83.13</v>
      </c>
      <c r="E38" s="528" t="s">
        <v>35</v>
      </c>
      <c r="F38" s="528">
        <v>6.61</v>
      </c>
      <c r="G38" s="528"/>
      <c r="H38" s="530" t="s">
        <v>35</v>
      </c>
      <c r="I38" s="528">
        <v>6.61</v>
      </c>
      <c r="J38" s="528" t="s">
        <v>35</v>
      </c>
      <c r="K38" s="528">
        <v>0.39700000000000002</v>
      </c>
      <c r="L38" s="528">
        <v>0.13700000000000001</v>
      </c>
      <c r="M38" s="528">
        <v>0.107</v>
      </c>
      <c r="N38" s="528">
        <v>0.16800000000000001</v>
      </c>
      <c r="O38" s="823" t="s">
        <v>35</v>
      </c>
      <c r="P38" s="824"/>
      <c r="Q38" s="824"/>
      <c r="R38" s="825"/>
      <c r="S38" s="514">
        <v>46.6</v>
      </c>
      <c r="T38" s="514">
        <v>8.9</v>
      </c>
      <c r="U38" s="514">
        <v>38.5</v>
      </c>
      <c r="V38" s="514">
        <v>3</v>
      </c>
      <c r="W38" s="514">
        <v>3</v>
      </c>
      <c r="X38" s="538"/>
    </row>
    <row r="39" spans="1:24" x14ac:dyDescent="0.25">
      <c r="A39" s="476" t="s">
        <v>49</v>
      </c>
      <c r="B39" s="528" t="s">
        <v>893</v>
      </c>
      <c r="C39" s="530">
        <v>52.72</v>
      </c>
      <c r="D39" s="530">
        <v>67.88</v>
      </c>
      <c r="E39" s="530" t="s">
        <v>35</v>
      </c>
      <c r="F39" s="530" t="s">
        <v>35</v>
      </c>
      <c r="G39" s="530" t="s">
        <v>35</v>
      </c>
      <c r="H39" s="530" t="s">
        <v>35</v>
      </c>
      <c r="I39" s="528">
        <v>7</v>
      </c>
      <c r="J39" s="528">
        <v>7</v>
      </c>
      <c r="K39" s="528">
        <v>0.4</v>
      </c>
      <c r="L39" s="528">
        <v>0.17499999999999999</v>
      </c>
      <c r="M39" s="530" t="s">
        <v>35</v>
      </c>
      <c r="N39" s="530" t="s">
        <v>35</v>
      </c>
      <c r="O39" s="530">
        <v>1</v>
      </c>
      <c r="P39" s="530"/>
      <c r="Q39" s="530"/>
      <c r="R39" s="530"/>
      <c r="S39" s="514">
        <v>57</v>
      </c>
      <c r="T39" s="514">
        <v>10</v>
      </c>
      <c r="U39" s="514">
        <v>25</v>
      </c>
      <c r="V39" s="514">
        <v>8</v>
      </c>
      <c r="W39" s="514">
        <v>0</v>
      </c>
      <c r="X39" s="537"/>
    </row>
    <row r="40" spans="1:24" ht="16.5" thickBot="1" x14ac:dyDescent="0.3">
      <c r="A40" s="510" t="s">
        <v>50</v>
      </c>
      <c r="B40" s="539" t="s">
        <v>893</v>
      </c>
      <c r="C40" s="540">
        <v>213.24</v>
      </c>
      <c r="D40" s="540">
        <v>135.59</v>
      </c>
      <c r="E40" s="540">
        <v>77.64</v>
      </c>
      <c r="F40" s="540">
        <v>13.43</v>
      </c>
      <c r="G40" s="540">
        <v>11.86</v>
      </c>
      <c r="H40" s="540">
        <v>20.88</v>
      </c>
      <c r="I40" s="540">
        <v>22.59</v>
      </c>
      <c r="J40" s="540">
        <v>13.76</v>
      </c>
      <c r="K40" s="540">
        <v>0.43</v>
      </c>
      <c r="L40" s="540">
        <v>0.17</v>
      </c>
      <c r="M40" s="541">
        <v>0.12</v>
      </c>
      <c r="N40" s="541">
        <v>0.2</v>
      </c>
      <c r="O40" s="541">
        <v>1</v>
      </c>
      <c r="P40" s="541"/>
      <c r="Q40" s="541">
        <v>1</v>
      </c>
      <c r="R40" s="541"/>
      <c r="S40" s="541">
        <v>63.1</v>
      </c>
      <c r="T40" s="541"/>
      <c r="U40" s="541">
        <v>36.4</v>
      </c>
      <c r="V40" s="541"/>
      <c r="W40" s="541">
        <v>0.5</v>
      </c>
      <c r="X40" s="542"/>
    </row>
    <row r="41" spans="1:24" x14ac:dyDescent="0.25">
      <c r="A41" s="820" t="s">
        <v>96</v>
      </c>
      <c r="B41" s="821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2"/>
    </row>
    <row r="42" spans="1:24" s="191" customFormat="1" x14ac:dyDescent="0.25">
      <c r="A42" s="553" t="s">
        <v>51</v>
      </c>
      <c r="B42" s="550" t="s">
        <v>845</v>
      </c>
      <c r="C42" s="550">
        <v>189.33</v>
      </c>
      <c r="D42" s="550">
        <v>70.67</v>
      </c>
      <c r="E42" s="550" t="s">
        <v>35</v>
      </c>
      <c r="F42" s="550" t="s">
        <v>35</v>
      </c>
      <c r="G42" s="550" t="s">
        <v>35</v>
      </c>
      <c r="H42" s="550">
        <v>6</v>
      </c>
      <c r="I42" s="550">
        <v>6</v>
      </c>
      <c r="J42" s="550">
        <v>6</v>
      </c>
      <c r="K42" s="550">
        <v>0.17499999999999999</v>
      </c>
      <c r="L42" s="550" t="s">
        <v>35</v>
      </c>
      <c r="M42" s="550" t="s">
        <v>35</v>
      </c>
      <c r="N42" s="550" t="s">
        <v>35</v>
      </c>
      <c r="O42" s="571">
        <v>1</v>
      </c>
      <c r="P42" s="554"/>
      <c r="Q42" s="554"/>
      <c r="R42" s="554"/>
      <c r="S42" s="550">
        <v>55.46</v>
      </c>
      <c r="T42" s="550"/>
      <c r="U42" s="550">
        <v>35.049999999999997</v>
      </c>
      <c r="V42" s="550"/>
      <c r="W42" s="550"/>
      <c r="X42" s="555">
        <v>9.49</v>
      </c>
    </row>
    <row r="43" spans="1:24" x14ac:dyDescent="0.25">
      <c r="A43" s="553" t="s">
        <v>52</v>
      </c>
      <c r="B43" s="550" t="s">
        <v>845</v>
      </c>
      <c r="C43" s="550">
        <v>187.62</v>
      </c>
      <c r="D43" s="550">
        <v>74.38</v>
      </c>
      <c r="E43" s="550" t="s">
        <v>35</v>
      </c>
      <c r="F43" s="550" t="s">
        <v>35</v>
      </c>
      <c r="G43" s="550" t="s">
        <v>35</v>
      </c>
      <c r="H43" s="550">
        <v>6</v>
      </c>
      <c r="I43" s="550">
        <v>6</v>
      </c>
      <c r="J43" s="550">
        <v>6</v>
      </c>
      <c r="K43" s="550">
        <v>0.17499999999999999</v>
      </c>
      <c r="L43" s="550" t="s">
        <v>35</v>
      </c>
      <c r="M43" s="550" t="s">
        <v>35</v>
      </c>
      <c r="N43" s="550" t="s">
        <v>35</v>
      </c>
      <c r="O43" s="572">
        <v>1</v>
      </c>
      <c r="P43" s="550"/>
      <c r="Q43" s="550"/>
      <c r="R43" s="550"/>
      <c r="S43" s="550">
        <v>61.25</v>
      </c>
      <c r="T43" s="550"/>
      <c r="U43" s="550">
        <v>30.5</v>
      </c>
      <c r="V43" s="550"/>
      <c r="W43" s="550"/>
      <c r="X43" s="555">
        <v>8.25</v>
      </c>
    </row>
    <row r="44" spans="1:24" x14ac:dyDescent="0.25">
      <c r="A44" s="553" t="s">
        <v>53</v>
      </c>
      <c r="B44" s="550" t="s">
        <v>845</v>
      </c>
      <c r="C44" s="550">
        <v>168.1</v>
      </c>
      <c r="D44" s="550">
        <v>65.900000000000006</v>
      </c>
      <c r="E44" s="550" t="s">
        <v>35</v>
      </c>
      <c r="F44" s="550" t="s">
        <v>35</v>
      </c>
      <c r="G44" s="550" t="s">
        <v>35</v>
      </c>
      <c r="H44" s="550">
        <v>5.75</v>
      </c>
      <c r="I44" s="550">
        <v>5.75</v>
      </c>
      <c r="J44" s="550">
        <v>5.75</v>
      </c>
      <c r="K44" s="550">
        <v>1.175</v>
      </c>
      <c r="L44" s="550" t="s">
        <v>35</v>
      </c>
      <c r="M44" s="550" t="s">
        <v>35</v>
      </c>
      <c r="N44" s="550" t="s">
        <v>35</v>
      </c>
      <c r="O44" s="572">
        <v>1</v>
      </c>
      <c r="P44" s="556"/>
      <c r="Q44" s="556"/>
      <c r="R44" s="556"/>
      <c r="S44" s="550">
        <v>62.61</v>
      </c>
      <c r="T44" s="550"/>
      <c r="U44" s="550">
        <v>29.7</v>
      </c>
      <c r="V44" s="550"/>
      <c r="W44" s="550"/>
      <c r="X44" s="555">
        <v>7.69</v>
      </c>
    </row>
    <row r="45" spans="1:24" x14ac:dyDescent="0.25">
      <c r="A45" s="553" t="s">
        <v>55</v>
      </c>
      <c r="B45" s="550" t="s">
        <v>845</v>
      </c>
      <c r="C45" s="557">
        <v>159.86000000000001</v>
      </c>
      <c r="D45" s="557">
        <v>70.14</v>
      </c>
      <c r="E45" s="550" t="s">
        <v>35</v>
      </c>
      <c r="F45" s="550" t="s">
        <v>35</v>
      </c>
      <c r="G45" s="550" t="s">
        <v>35</v>
      </c>
      <c r="H45" s="550">
        <v>6.25</v>
      </c>
      <c r="I45" s="550">
        <v>6.25</v>
      </c>
      <c r="J45" s="550">
        <v>6.25</v>
      </c>
      <c r="K45" s="550">
        <v>1.175</v>
      </c>
      <c r="L45" s="550" t="s">
        <v>35</v>
      </c>
      <c r="M45" s="550" t="s">
        <v>35</v>
      </c>
      <c r="N45" s="550" t="s">
        <v>35</v>
      </c>
      <c r="O45" s="571">
        <v>1</v>
      </c>
      <c r="P45" s="556"/>
      <c r="Q45" s="556"/>
      <c r="R45" s="556"/>
      <c r="S45" s="550">
        <v>57.58</v>
      </c>
      <c r="T45" s="550"/>
      <c r="U45" s="550">
        <v>34.22</v>
      </c>
      <c r="V45" s="550"/>
      <c r="W45" s="550"/>
      <c r="X45" s="555">
        <v>8.1999999999999993</v>
      </c>
    </row>
    <row r="46" spans="1:24" x14ac:dyDescent="0.25">
      <c r="A46" s="553" t="s">
        <v>57</v>
      </c>
      <c r="B46" s="550" t="s">
        <v>845</v>
      </c>
      <c r="C46" s="550">
        <v>171.74</v>
      </c>
      <c r="D46" s="550">
        <v>72.260000000000005</v>
      </c>
      <c r="E46" s="550" t="s">
        <v>35</v>
      </c>
      <c r="F46" s="550" t="s">
        <v>35</v>
      </c>
      <c r="G46" s="550" t="s">
        <v>35</v>
      </c>
      <c r="H46" s="550">
        <v>6</v>
      </c>
      <c r="I46" s="550">
        <v>6</v>
      </c>
      <c r="J46" s="550">
        <v>6</v>
      </c>
      <c r="K46" s="550">
        <v>1.175</v>
      </c>
      <c r="L46" s="550" t="s">
        <v>35</v>
      </c>
      <c r="M46" s="550" t="s">
        <v>35</v>
      </c>
      <c r="N46" s="550" t="s">
        <v>35</v>
      </c>
      <c r="O46" s="571">
        <v>1</v>
      </c>
      <c r="P46" s="556"/>
      <c r="Q46" s="556"/>
      <c r="R46" s="556"/>
      <c r="S46" s="550">
        <v>57.98</v>
      </c>
      <c r="T46" s="550"/>
      <c r="U46" s="550">
        <v>34.43</v>
      </c>
      <c r="V46" s="550"/>
      <c r="W46" s="550"/>
      <c r="X46" s="555">
        <v>7.59</v>
      </c>
    </row>
    <row r="47" spans="1:24" x14ac:dyDescent="0.25">
      <c r="A47" s="553" t="s">
        <v>59</v>
      </c>
      <c r="B47" s="550" t="s">
        <v>845</v>
      </c>
      <c r="C47" s="550">
        <v>98.25</v>
      </c>
      <c r="D47" s="550">
        <v>89.75</v>
      </c>
      <c r="E47" s="550" t="s">
        <v>35</v>
      </c>
      <c r="F47" s="550" t="s">
        <v>35</v>
      </c>
      <c r="G47" s="550" t="s">
        <v>35</v>
      </c>
      <c r="H47" s="550">
        <v>4.67</v>
      </c>
      <c r="I47" s="550">
        <v>4.67</v>
      </c>
      <c r="J47" s="550">
        <v>4.67</v>
      </c>
      <c r="K47" s="550">
        <v>1.175</v>
      </c>
      <c r="L47" s="550" t="s">
        <v>35</v>
      </c>
      <c r="M47" s="550" t="s">
        <v>35</v>
      </c>
      <c r="N47" s="550" t="s">
        <v>35</v>
      </c>
      <c r="O47" s="572">
        <v>1</v>
      </c>
      <c r="P47" s="556"/>
      <c r="Q47" s="556"/>
      <c r="R47" s="556"/>
      <c r="S47" s="550">
        <v>46.53</v>
      </c>
      <c r="T47" s="550"/>
      <c r="U47" s="550">
        <v>45.31</v>
      </c>
      <c r="V47" s="550"/>
      <c r="W47" s="550"/>
      <c r="X47" s="555">
        <v>8.16</v>
      </c>
    </row>
    <row r="48" spans="1:24" ht="16.5" thickBot="1" x14ac:dyDescent="0.3">
      <c r="A48" s="558" t="s">
        <v>60</v>
      </c>
      <c r="B48" s="559" t="s">
        <v>845</v>
      </c>
      <c r="C48" s="559">
        <v>222</v>
      </c>
      <c r="D48" s="559">
        <v>81.8</v>
      </c>
      <c r="E48" s="559" t="s">
        <v>35</v>
      </c>
      <c r="F48" s="559" t="s">
        <v>35</v>
      </c>
      <c r="G48" s="559" t="s">
        <v>35</v>
      </c>
      <c r="H48" s="559">
        <v>6</v>
      </c>
      <c r="I48" s="559">
        <v>6</v>
      </c>
      <c r="J48" s="559">
        <v>6</v>
      </c>
      <c r="K48" s="559">
        <v>1.175</v>
      </c>
      <c r="L48" s="559" t="s">
        <v>35</v>
      </c>
      <c r="M48" s="559" t="s">
        <v>35</v>
      </c>
      <c r="N48" s="559" t="s">
        <v>35</v>
      </c>
      <c r="O48" s="573">
        <v>1</v>
      </c>
      <c r="P48" s="560"/>
      <c r="Q48" s="560"/>
      <c r="R48" s="560"/>
      <c r="S48" s="559">
        <v>53.17</v>
      </c>
      <c r="T48" s="559"/>
      <c r="U48" s="559">
        <v>40.409999999999997</v>
      </c>
      <c r="V48" s="559"/>
      <c r="W48" s="559"/>
      <c r="X48" s="561">
        <v>6.42</v>
      </c>
    </row>
    <row r="49" spans="1:27" x14ac:dyDescent="0.25">
      <c r="A49" s="817" t="s">
        <v>99</v>
      </c>
      <c r="B49" s="818"/>
      <c r="C49" s="818"/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  <c r="U49" s="818"/>
      <c r="V49" s="818"/>
      <c r="W49" s="818"/>
      <c r="X49" s="819"/>
    </row>
    <row r="50" spans="1:27" ht="17.25" customHeight="1" x14ac:dyDescent="0.25">
      <c r="A50" s="475" t="s">
        <v>23</v>
      </c>
      <c r="B50" s="528" t="s">
        <v>845</v>
      </c>
      <c r="C50" s="528">
        <v>224</v>
      </c>
      <c r="D50" s="528">
        <v>114.95</v>
      </c>
      <c r="E50" s="528">
        <v>10.41</v>
      </c>
      <c r="F50" s="528">
        <v>10.53</v>
      </c>
      <c r="G50" s="528">
        <v>9.86</v>
      </c>
      <c r="H50" s="528">
        <v>4.93</v>
      </c>
      <c r="I50" s="528">
        <v>4.99</v>
      </c>
      <c r="J50" s="528">
        <v>4.67</v>
      </c>
      <c r="K50" s="550" t="s">
        <v>35</v>
      </c>
      <c r="L50" s="528">
        <v>0.16700000000000001</v>
      </c>
      <c r="M50" s="550" t="s">
        <v>35</v>
      </c>
      <c r="N50" s="550" t="s">
        <v>35</v>
      </c>
      <c r="O50" s="528">
        <v>1</v>
      </c>
      <c r="P50" s="528">
        <v>1</v>
      </c>
      <c r="Q50" s="528"/>
      <c r="R50" s="549" t="s">
        <v>1035</v>
      </c>
      <c r="S50" s="528">
        <v>60</v>
      </c>
      <c r="T50" s="528"/>
      <c r="U50" s="528">
        <v>38</v>
      </c>
      <c r="V50" s="528">
        <v>2</v>
      </c>
      <c r="W50" s="528"/>
      <c r="X50" s="562"/>
    </row>
    <row r="51" spans="1:27" x14ac:dyDescent="0.25">
      <c r="A51" s="477" t="s">
        <v>33</v>
      </c>
      <c r="B51" s="528" t="s">
        <v>845</v>
      </c>
      <c r="C51" s="572">
        <v>224</v>
      </c>
      <c r="D51" s="550">
        <v>114.95</v>
      </c>
      <c r="E51" s="551">
        <v>10.09</v>
      </c>
      <c r="F51" s="551">
        <v>5.29</v>
      </c>
      <c r="G51" s="551">
        <v>16.53</v>
      </c>
      <c r="H51" s="551">
        <v>4.8099999999999996</v>
      </c>
      <c r="I51" s="551">
        <v>2.52</v>
      </c>
      <c r="J51" s="551">
        <v>7.88</v>
      </c>
      <c r="K51" s="550" t="s">
        <v>35</v>
      </c>
      <c r="L51" s="547">
        <v>0.16700000000000001</v>
      </c>
      <c r="M51" s="550" t="s">
        <v>35</v>
      </c>
      <c r="N51" s="550" t="s">
        <v>35</v>
      </c>
      <c r="O51" s="528">
        <v>1</v>
      </c>
      <c r="P51" s="528">
        <v>1</v>
      </c>
      <c r="Q51" s="528"/>
      <c r="R51" s="549" t="s">
        <v>1035</v>
      </c>
      <c r="S51" s="528">
        <v>82</v>
      </c>
      <c r="T51" s="528"/>
      <c r="U51" s="528">
        <v>18</v>
      </c>
      <c r="V51" s="528"/>
      <c r="W51" s="528"/>
      <c r="X51" s="562"/>
    </row>
    <row r="52" spans="1:27" x14ac:dyDescent="0.25">
      <c r="A52" s="477" t="s">
        <v>37</v>
      </c>
      <c r="B52" s="528" t="s">
        <v>845</v>
      </c>
      <c r="C52" s="27">
        <v>228</v>
      </c>
      <c r="D52" s="551">
        <v>114.95</v>
      </c>
      <c r="E52" s="551">
        <v>9.99</v>
      </c>
      <c r="F52" s="168">
        <v>6.05</v>
      </c>
      <c r="G52" s="548">
        <v>11.01</v>
      </c>
      <c r="H52" s="552">
        <v>3.91</v>
      </c>
      <c r="I52" s="552">
        <v>2.37</v>
      </c>
      <c r="J52" s="552">
        <v>4.3099999999999996</v>
      </c>
      <c r="K52" s="550" t="s">
        <v>35</v>
      </c>
      <c r="L52" s="547">
        <v>0.16700000000000001</v>
      </c>
      <c r="M52" s="550" t="s">
        <v>35</v>
      </c>
      <c r="N52" s="550" t="s">
        <v>35</v>
      </c>
      <c r="O52" s="528">
        <v>1</v>
      </c>
      <c r="P52" s="528">
        <v>1</v>
      </c>
      <c r="Q52" s="528"/>
      <c r="R52" s="549" t="s">
        <v>1035</v>
      </c>
      <c r="S52" s="528">
        <v>78</v>
      </c>
      <c r="T52" s="528"/>
      <c r="U52" s="528">
        <v>21</v>
      </c>
      <c r="V52" s="528">
        <v>1</v>
      </c>
      <c r="W52" s="528"/>
      <c r="X52" s="562"/>
    </row>
    <row r="53" spans="1:27" ht="16.5" thickBot="1" x14ac:dyDescent="0.3">
      <c r="A53" s="166" t="s">
        <v>39</v>
      </c>
      <c r="B53" s="539" t="s">
        <v>845</v>
      </c>
      <c r="C53" s="572">
        <v>224</v>
      </c>
      <c r="D53" s="563">
        <v>114.95</v>
      </c>
      <c r="E53" s="563">
        <v>11.98</v>
      </c>
      <c r="F53" s="564">
        <v>10.44</v>
      </c>
      <c r="G53" s="565">
        <v>12.19</v>
      </c>
      <c r="H53" s="566">
        <v>5.4</v>
      </c>
      <c r="I53" s="566">
        <v>4.71</v>
      </c>
      <c r="J53" s="566">
        <v>5.5</v>
      </c>
      <c r="K53" s="550" t="s">
        <v>35</v>
      </c>
      <c r="L53" s="567">
        <v>0.16700000000000001</v>
      </c>
      <c r="M53" s="550" t="s">
        <v>35</v>
      </c>
      <c r="N53" s="550" t="s">
        <v>35</v>
      </c>
      <c r="O53" s="539">
        <v>1</v>
      </c>
      <c r="P53" s="539">
        <v>1</v>
      </c>
      <c r="Q53" s="539"/>
      <c r="R53" s="568" t="s">
        <v>1035</v>
      </c>
      <c r="S53" s="569">
        <v>39</v>
      </c>
      <c r="T53" s="569"/>
      <c r="U53" s="569">
        <v>41</v>
      </c>
      <c r="V53" s="569">
        <v>10</v>
      </c>
      <c r="W53" s="569">
        <v>10</v>
      </c>
      <c r="X53" s="570"/>
    </row>
    <row r="54" spans="1:27" x14ac:dyDescent="0.25">
      <c r="A54" s="804" t="s">
        <v>100</v>
      </c>
      <c r="B54" s="805"/>
      <c r="C54" s="805"/>
      <c r="D54" s="805"/>
      <c r="E54" s="805"/>
      <c r="F54" s="805"/>
      <c r="G54" s="805"/>
      <c r="H54" s="805"/>
      <c r="I54" s="805"/>
      <c r="J54" s="805"/>
      <c r="K54" s="805"/>
      <c r="L54" s="805"/>
      <c r="M54" s="805"/>
      <c r="N54" s="805"/>
      <c r="O54" s="805"/>
      <c r="P54" s="805"/>
      <c r="Q54" s="805"/>
      <c r="R54" s="805"/>
      <c r="S54" s="805"/>
      <c r="T54" s="805"/>
      <c r="U54" s="805"/>
      <c r="V54" s="805"/>
      <c r="W54" s="805"/>
      <c r="X54" s="806"/>
    </row>
    <row r="55" spans="1:27" x14ac:dyDescent="0.25">
      <c r="A55" s="477" t="s">
        <v>54</v>
      </c>
      <c r="B55" s="528" t="s">
        <v>845</v>
      </c>
      <c r="C55" s="550">
        <v>223.6</v>
      </c>
      <c r="D55" s="550">
        <v>93.32</v>
      </c>
      <c r="E55" s="550" t="s">
        <v>35</v>
      </c>
      <c r="F55" s="550">
        <v>13.5</v>
      </c>
      <c r="G55" s="550">
        <v>17.66</v>
      </c>
      <c r="H55" s="550" t="s">
        <v>35</v>
      </c>
      <c r="I55" s="550" t="s">
        <v>35</v>
      </c>
      <c r="J55" s="550" t="s">
        <v>35</v>
      </c>
      <c r="K55" s="550" t="s">
        <v>35</v>
      </c>
      <c r="L55" s="550" t="s">
        <v>35</v>
      </c>
      <c r="M55" s="550" t="s">
        <v>35</v>
      </c>
      <c r="N55" s="550" t="s">
        <v>35</v>
      </c>
      <c r="O55" s="528"/>
      <c r="P55" s="528">
        <v>1</v>
      </c>
      <c r="Q55" s="528">
        <v>1</v>
      </c>
      <c r="R55" s="528"/>
      <c r="S55" s="528">
        <v>60</v>
      </c>
      <c r="T55" s="487"/>
      <c r="U55" s="528">
        <v>19</v>
      </c>
      <c r="V55" s="528">
        <v>3</v>
      </c>
      <c r="W55" s="528">
        <v>7</v>
      </c>
      <c r="X55" s="562">
        <v>11</v>
      </c>
    </row>
    <row r="56" spans="1:27" x14ac:dyDescent="0.25">
      <c r="A56" s="477" t="s">
        <v>56</v>
      </c>
      <c r="B56" s="528" t="s">
        <v>845</v>
      </c>
      <c r="C56" s="550">
        <v>260.38</v>
      </c>
      <c r="D56" s="550">
        <v>93.32</v>
      </c>
      <c r="E56" s="550">
        <v>11.63</v>
      </c>
      <c r="F56" s="550">
        <v>12.92</v>
      </c>
      <c r="G56" s="550">
        <v>11.45</v>
      </c>
      <c r="H56" s="550">
        <v>4.67</v>
      </c>
      <c r="I56" s="550">
        <v>5.18</v>
      </c>
      <c r="J56" s="547">
        <v>4.59</v>
      </c>
      <c r="K56" s="547">
        <v>0.21</v>
      </c>
      <c r="L56" s="547">
        <v>0.35</v>
      </c>
      <c r="M56" s="547">
        <v>0.14000000000000001</v>
      </c>
      <c r="N56" s="547">
        <v>0.17</v>
      </c>
      <c r="O56" s="528"/>
      <c r="P56" s="528">
        <v>1</v>
      </c>
      <c r="Q56" s="528">
        <v>1</v>
      </c>
      <c r="R56" s="528">
        <v>1</v>
      </c>
      <c r="S56" s="528">
        <v>60</v>
      </c>
      <c r="T56" s="487"/>
      <c r="U56" s="528">
        <v>19</v>
      </c>
      <c r="V56" s="528">
        <v>3</v>
      </c>
      <c r="W56" s="528">
        <v>7</v>
      </c>
      <c r="X56" s="562">
        <v>11</v>
      </c>
      <c r="Z56" s="544"/>
      <c r="AA56" s="593"/>
    </row>
    <row r="57" spans="1:27" x14ac:dyDescent="0.25">
      <c r="A57" s="477" t="s">
        <v>364</v>
      </c>
      <c r="B57" s="528" t="s">
        <v>845</v>
      </c>
      <c r="C57" s="550">
        <v>190.52</v>
      </c>
      <c r="D57" s="550">
        <v>74.290000000000006</v>
      </c>
      <c r="E57" s="550">
        <v>9.41</v>
      </c>
      <c r="F57" s="550">
        <v>9.67</v>
      </c>
      <c r="G57" s="550">
        <v>9.27</v>
      </c>
      <c r="H57" s="550" t="s">
        <v>35</v>
      </c>
      <c r="I57" s="550" t="s">
        <v>35</v>
      </c>
      <c r="J57" s="488" t="s">
        <v>35</v>
      </c>
      <c r="K57" s="547">
        <v>0.21</v>
      </c>
      <c r="L57" s="547">
        <v>0.35</v>
      </c>
      <c r="M57" s="547">
        <v>0.14000000000000001</v>
      </c>
      <c r="N57" s="547">
        <v>0.17</v>
      </c>
      <c r="O57" s="528"/>
      <c r="P57" s="528">
        <v>1</v>
      </c>
      <c r="Q57" s="528">
        <v>1</v>
      </c>
      <c r="R57" s="528"/>
      <c r="S57" s="528">
        <v>64</v>
      </c>
      <c r="T57" s="528"/>
      <c r="U57" s="528">
        <v>18</v>
      </c>
      <c r="V57" s="528">
        <v>3</v>
      </c>
      <c r="W57" s="528">
        <v>8</v>
      </c>
      <c r="X57" s="562">
        <v>7</v>
      </c>
    </row>
    <row r="58" spans="1:27" ht="16.5" thickBot="1" x14ac:dyDescent="0.3">
      <c r="A58" s="166" t="s">
        <v>61</v>
      </c>
      <c r="B58" s="539" t="s">
        <v>845</v>
      </c>
      <c r="C58" s="550">
        <v>209.54</v>
      </c>
      <c r="D58" s="550">
        <v>91.29</v>
      </c>
      <c r="E58" s="550" t="s">
        <v>35</v>
      </c>
      <c r="F58" s="550">
        <v>13.5</v>
      </c>
      <c r="G58" s="550">
        <v>17.670000000000002</v>
      </c>
      <c r="H58" s="550" t="s">
        <v>35</v>
      </c>
      <c r="I58" s="550" t="s">
        <v>35</v>
      </c>
      <c r="J58" s="488" t="s">
        <v>35</v>
      </c>
      <c r="K58" s="550" t="s">
        <v>35</v>
      </c>
      <c r="L58" s="550" t="s">
        <v>35</v>
      </c>
      <c r="M58" s="488" t="s">
        <v>35</v>
      </c>
      <c r="N58" s="488" t="s">
        <v>35</v>
      </c>
      <c r="O58" s="509"/>
      <c r="P58" s="528">
        <v>1</v>
      </c>
      <c r="Q58" s="528">
        <v>1</v>
      </c>
      <c r="R58" s="509"/>
      <c r="S58" s="528">
        <v>60</v>
      </c>
      <c r="T58" s="528"/>
      <c r="U58" s="528">
        <v>19</v>
      </c>
      <c r="V58" s="528">
        <v>3</v>
      </c>
      <c r="W58" s="528">
        <v>7</v>
      </c>
      <c r="X58" s="595">
        <v>11</v>
      </c>
    </row>
    <row r="59" spans="1:27" x14ac:dyDescent="0.25">
      <c r="A59" s="804" t="s">
        <v>97</v>
      </c>
      <c r="B59" s="805"/>
      <c r="C59" s="805"/>
      <c r="D59" s="805"/>
      <c r="E59" s="805"/>
      <c r="F59" s="805"/>
      <c r="G59" s="805"/>
      <c r="H59" s="805"/>
      <c r="I59" s="805"/>
      <c r="J59" s="805"/>
      <c r="K59" s="805"/>
      <c r="L59" s="805"/>
      <c r="M59" s="805"/>
      <c r="N59" s="805"/>
      <c r="O59" s="805"/>
      <c r="P59" s="805"/>
      <c r="Q59" s="805"/>
      <c r="R59" s="805"/>
      <c r="S59" s="805"/>
      <c r="T59" s="805"/>
      <c r="U59" s="805"/>
      <c r="V59" s="805"/>
      <c r="W59" s="805"/>
      <c r="X59" s="806"/>
    </row>
    <row r="60" spans="1:27" x14ac:dyDescent="0.25">
      <c r="A60" s="477" t="s">
        <v>62</v>
      </c>
      <c r="B60" s="528" t="s">
        <v>893</v>
      </c>
      <c r="C60" s="528">
        <v>149.02000000000001</v>
      </c>
      <c r="D60" s="528">
        <v>112.16</v>
      </c>
      <c r="E60" s="528">
        <v>18.66</v>
      </c>
      <c r="F60" s="528" t="s">
        <v>1169</v>
      </c>
      <c r="G60" s="528" t="s">
        <v>1170</v>
      </c>
      <c r="H60" s="528" t="s">
        <v>35</v>
      </c>
      <c r="I60" s="528" t="s">
        <v>1171</v>
      </c>
      <c r="J60" s="528" t="s">
        <v>1172</v>
      </c>
      <c r="K60" s="547">
        <v>0.26</v>
      </c>
      <c r="L60" s="547">
        <v>0.11</v>
      </c>
      <c r="M60" s="547" t="s">
        <v>35</v>
      </c>
      <c r="N60" s="597" t="s">
        <v>35</v>
      </c>
      <c r="O60" s="592">
        <v>1</v>
      </c>
      <c r="P60" s="592"/>
      <c r="Q60" s="488"/>
      <c r="R60" s="488"/>
      <c r="S60" s="528">
        <v>18</v>
      </c>
      <c r="T60" s="528">
        <v>4</v>
      </c>
      <c r="U60" s="528">
        <v>24</v>
      </c>
      <c r="V60" s="528">
        <v>8</v>
      </c>
      <c r="W60" s="528">
        <v>15</v>
      </c>
      <c r="X60" s="562">
        <v>31</v>
      </c>
    </row>
    <row r="61" spans="1:27" x14ac:dyDescent="0.25">
      <c r="A61" s="477" t="s">
        <v>63</v>
      </c>
      <c r="B61" s="528" t="s">
        <v>893</v>
      </c>
      <c r="C61" s="528">
        <v>184.68</v>
      </c>
      <c r="D61" s="528">
        <v>101.76</v>
      </c>
      <c r="E61" s="528" t="s">
        <v>35</v>
      </c>
      <c r="F61" s="528">
        <v>6.67</v>
      </c>
      <c r="G61" s="528" t="s">
        <v>35</v>
      </c>
      <c r="H61" s="528" t="s">
        <v>35</v>
      </c>
      <c r="I61" s="528" t="s">
        <v>35</v>
      </c>
      <c r="J61" s="528" t="s">
        <v>35</v>
      </c>
      <c r="K61" s="547">
        <v>0.5</v>
      </c>
      <c r="L61" s="547">
        <v>0.3</v>
      </c>
      <c r="M61" s="547">
        <v>0.3</v>
      </c>
      <c r="N61" s="547">
        <v>0.3</v>
      </c>
      <c r="O61" s="598">
        <v>1</v>
      </c>
      <c r="P61" s="599"/>
      <c r="Q61" s="599"/>
      <c r="R61" s="598">
        <v>1</v>
      </c>
      <c r="S61" s="528">
        <v>60.7</v>
      </c>
      <c r="T61" s="528"/>
      <c r="U61" s="528">
        <v>16.600000000000001</v>
      </c>
      <c r="V61" s="528"/>
      <c r="W61" s="528">
        <v>22.3</v>
      </c>
      <c r="X61" s="562">
        <v>0.4</v>
      </c>
    </row>
    <row r="62" spans="1:27" x14ac:dyDescent="0.25">
      <c r="A62" s="477" t="s">
        <v>64</v>
      </c>
      <c r="B62" s="528" t="s">
        <v>893</v>
      </c>
      <c r="C62" s="485">
        <v>64.239999999999995</v>
      </c>
      <c r="D62" s="485">
        <v>114.59</v>
      </c>
      <c r="E62" s="600" t="s">
        <v>35</v>
      </c>
      <c r="F62" s="488">
        <v>13.92</v>
      </c>
      <c r="G62" s="488">
        <v>13.38</v>
      </c>
      <c r="H62" s="488" t="s">
        <v>35</v>
      </c>
      <c r="I62" s="488">
        <v>6.96</v>
      </c>
      <c r="J62" s="488">
        <v>6.96</v>
      </c>
      <c r="K62" s="547">
        <v>0.26</v>
      </c>
      <c r="L62" s="547">
        <v>0.125</v>
      </c>
      <c r="M62" s="547">
        <v>0.125</v>
      </c>
      <c r="N62" s="547">
        <v>0.125</v>
      </c>
      <c r="O62" s="488">
        <v>1</v>
      </c>
      <c r="P62" s="487"/>
      <c r="Q62" s="487"/>
      <c r="R62" s="487"/>
      <c r="S62" s="528">
        <v>69</v>
      </c>
      <c r="T62" s="528"/>
      <c r="U62" s="528">
        <v>31</v>
      </c>
      <c r="V62" s="528"/>
      <c r="W62" s="528"/>
      <c r="X62" s="507"/>
    </row>
    <row r="63" spans="1:27" s="600" customFormat="1" x14ac:dyDescent="0.25">
      <c r="A63" s="477" t="s">
        <v>66</v>
      </c>
      <c r="B63" s="528" t="s">
        <v>893</v>
      </c>
      <c r="C63" s="485">
        <v>407.7</v>
      </c>
      <c r="D63" s="485">
        <v>84.94</v>
      </c>
      <c r="E63" s="488" t="s">
        <v>35</v>
      </c>
      <c r="F63" s="488" t="s">
        <v>35</v>
      </c>
      <c r="G63" s="488" t="s">
        <v>35</v>
      </c>
      <c r="H63" s="488" t="s">
        <v>35</v>
      </c>
      <c r="I63" s="488" t="s">
        <v>35</v>
      </c>
      <c r="J63" s="488" t="s">
        <v>35</v>
      </c>
      <c r="K63" s="488" t="s">
        <v>35</v>
      </c>
      <c r="L63" s="488" t="s">
        <v>35</v>
      </c>
      <c r="M63" s="488" t="s">
        <v>35</v>
      </c>
      <c r="N63" s="488" t="s">
        <v>35</v>
      </c>
      <c r="O63" s="488"/>
      <c r="P63" s="488">
        <v>1</v>
      </c>
      <c r="Q63" s="488"/>
      <c r="R63" s="488"/>
      <c r="S63" s="528">
        <v>73.3</v>
      </c>
      <c r="T63" s="528"/>
      <c r="U63" s="528">
        <v>17.3</v>
      </c>
      <c r="V63" s="528"/>
      <c r="W63" s="528">
        <v>9.4</v>
      </c>
      <c r="X63" s="601"/>
    </row>
    <row r="64" spans="1:27" x14ac:dyDescent="0.25">
      <c r="A64" s="477" t="s">
        <v>65</v>
      </c>
      <c r="B64" s="528" t="s">
        <v>893</v>
      </c>
      <c r="C64" s="528" t="s">
        <v>35</v>
      </c>
      <c r="D64" s="528" t="s">
        <v>35</v>
      </c>
      <c r="E64" s="528" t="s">
        <v>35</v>
      </c>
      <c r="F64" s="528" t="s">
        <v>35</v>
      </c>
      <c r="G64" s="528" t="s">
        <v>35</v>
      </c>
      <c r="H64" s="528" t="s">
        <v>35</v>
      </c>
      <c r="I64" s="528" t="s">
        <v>1097</v>
      </c>
      <c r="J64" s="528" t="s">
        <v>1098</v>
      </c>
      <c r="K64" s="528">
        <v>0.52</v>
      </c>
      <c r="L64" s="528">
        <v>0.21</v>
      </c>
      <c r="M64" s="485">
        <v>0.11</v>
      </c>
      <c r="N64" s="485">
        <v>0.25</v>
      </c>
      <c r="O64" s="485">
        <v>1</v>
      </c>
      <c r="P64" s="488"/>
      <c r="Q64" s="488"/>
      <c r="R64" s="488"/>
      <c r="S64" s="528">
        <v>30</v>
      </c>
      <c r="T64" s="528">
        <v>7</v>
      </c>
      <c r="U64" s="528">
        <v>49</v>
      </c>
      <c r="V64" s="528">
        <v>4</v>
      </c>
      <c r="W64" s="528">
        <v>10</v>
      </c>
      <c r="X64" s="507"/>
    </row>
    <row r="65" spans="1:24" ht="16.5" thickBot="1" x14ac:dyDescent="0.3">
      <c r="A65" s="166" t="s">
        <v>89</v>
      </c>
      <c r="B65" s="528" t="s">
        <v>893</v>
      </c>
      <c r="C65" s="528">
        <v>200.1</v>
      </c>
      <c r="D65" s="528" t="s">
        <v>35</v>
      </c>
      <c r="E65" s="528" t="s">
        <v>35</v>
      </c>
      <c r="F65" s="528" t="s">
        <v>35</v>
      </c>
      <c r="G65" s="528" t="s">
        <v>35</v>
      </c>
      <c r="H65" s="528" t="s">
        <v>35</v>
      </c>
      <c r="I65" s="528">
        <v>8</v>
      </c>
      <c r="J65" s="528">
        <v>8</v>
      </c>
      <c r="K65" s="528">
        <v>0.3</v>
      </c>
      <c r="L65" s="528">
        <v>0.3</v>
      </c>
      <c r="M65" s="485">
        <v>0.3</v>
      </c>
      <c r="N65" s="485">
        <v>0.3</v>
      </c>
      <c r="O65" s="505">
        <v>1</v>
      </c>
      <c r="P65" s="509"/>
      <c r="Q65" s="509"/>
      <c r="R65" s="509"/>
      <c r="S65" s="528">
        <v>18</v>
      </c>
      <c r="T65" s="528">
        <v>75</v>
      </c>
      <c r="U65" s="528">
        <v>7</v>
      </c>
      <c r="V65" s="509"/>
      <c r="W65" s="509"/>
      <c r="X65" s="594"/>
    </row>
    <row r="66" spans="1:24" x14ac:dyDescent="0.25">
      <c r="A66" s="804" t="s">
        <v>98</v>
      </c>
      <c r="B66" s="805"/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6"/>
    </row>
    <row r="67" spans="1:24" x14ac:dyDescent="0.25">
      <c r="A67" s="608" t="s">
        <v>68</v>
      </c>
      <c r="B67" s="530" t="s">
        <v>893</v>
      </c>
      <c r="C67" s="530">
        <v>360.24</v>
      </c>
      <c r="D67" s="488">
        <v>129.94999999999999</v>
      </c>
      <c r="E67" s="488" t="s">
        <v>35</v>
      </c>
      <c r="F67" s="488" t="s">
        <v>35</v>
      </c>
      <c r="G67" s="488" t="s">
        <v>35</v>
      </c>
      <c r="H67" s="488" t="s">
        <v>35</v>
      </c>
      <c r="I67" s="488" t="s">
        <v>35</v>
      </c>
      <c r="J67" s="488" t="s">
        <v>35</v>
      </c>
      <c r="K67" s="488" t="s">
        <v>35</v>
      </c>
      <c r="L67" s="488" t="s">
        <v>35</v>
      </c>
      <c r="M67" s="488" t="s">
        <v>35</v>
      </c>
      <c r="N67" s="488" t="s">
        <v>35</v>
      </c>
      <c r="O67" s="488"/>
      <c r="P67" s="488">
        <v>1</v>
      </c>
      <c r="Q67" s="488"/>
      <c r="R67" s="488"/>
      <c r="S67" s="528">
        <v>60</v>
      </c>
      <c r="T67" s="528"/>
      <c r="U67" s="528">
        <v>36</v>
      </c>
      <c r="V67" s="528"/>
      <c r="W67" s="528">
        <v>4</v>
      </c>
      <c r="X67" s="562"/>
    </row>
    <row r="68" spans="1:24" x14ac:dyDescent="0.25">
      <c r="A68" s="608" t="s">
        <v>69</v>
      </c>
      <c r="B68" s="528" t="s">
        <v>893</v>
      </c>
      <c r="C68" s="530">
        <v>379.54</v>
      </c>
      <c r="D68" s="530">
        <v>100.53</v>
      </c>
      <c r="E68" s="530">
        <v>24.35</v>
      </c>
      <c r="F68" s="530">
        <v>6.05</v>
      </c>
      <c r="G68" s="530">
        <v>13.55</v>
      </c>
      <c r="H68" s="530">
        <v>4.05</v>
      </c>
      <c r="I68" s="530">
        <v>4.67</v>
      </c>
      <c r="J68" s="530">
        <v>4.67</v>
      </c>
      <c r="K68" s="530">
        <v>0.4</v>
      </c>
      <c r="L68" s="530">
        <v>0.25</v>
      </c>
      <c r="M68" s="530">
        <v>0.3</v>
      </c>
      <c r="N68" s="530">
        <v>0.2</v>
      </c>
      <c r="O68" s="530"/>
      <c r="P68" s="530"/>
      <c r="Q68" s="530"/>
      <c r="R68" s="530">
        <v>1</v>
      </c>
      <c r="S68" s="528">
        <v>73.510000000000005</v>
      </c>
      <c r="T68" s="528"/>
      <c r="U68" s="528">
        <v>26.49</v>
      </c>
      <c r="V68" s="528"/>
      <c r="W68" s="528">
        <v>0</v>
      </c>
      <c r="X68" s="562"/>
    </row>
    <row r="69" spans="1:24" ht="53.25" x14ac:dyDescent="0.25">
      <c r="A69" s="608" t="s">
        <v>70</v>
      </c>
      <c r="B69" s="528" t="s">
        <v>893</v>
      </c>
      <c r="C69" s="88" t="s">
        <v>1111</v>
      </c>
      <c r="D69" s="88" t="s">
        <v>1110</v>
      </c>
      <c r="E69" s="528" t="s">
        <v>35</v>
      </c>
      <c r="F69" s="528" t="s">
        <v>35</v>
      </c>
      <c r="G69" s="528" t="s">
        <v>35</v>
      </c>
      <c r="H69" s="528">
        <v>6.43</v>
      </c>
      <c r="I69" s="528">
        <v>7.38</v>
      </c>
      <c r="J69" s="528">
        <v>5.48</v>
      </c>
      <c r="K69" s="295" t="s">
        <v>35</v>
      </c>
      <c r="L69" s="295" t="s">
        <v>35</v>
      </c>
      <c r="M69" s="295" t="s">
        <v>35</v>
      </c>
      <c r="N69" s="295" t="s">
        <v>35</v>
      </c>
      <c r="O69" s="295">
        <v>1</v>
      </c>
      <c r="P69" s="295"/>
      <c r="Q69" s="295"/>
      <c r="R69" s="295"/>
      <c r="S69" s="613">
        <v>50</v>
      </c>
      <c r="T69" s="613"/>
      <c r="U69" s="613">
        <v>20</v>
      </c>
      <c r="V69" s="613"/>
      <c r="W69" s="613">
        <v>30</v>
      </c>
      <c r="X69" s="623"/>
    </row>
    <row r="70" spans="1:24" x14ac:dyDescent="0.25">
      <c r="A70" s="608" t="s">
        <v>71</v>
      </c>
      <c r="B70" s="528" t="s">
        <v>845</v>
      </c>
      <c r="C70" s="528">
        <v>314.60000000000002</v>
      </c>
      <c r="D70" s="528">
        <v>54.07</v>
      </c>
      <c r="E70" s="528">
        <v>17.89</v>
      </c>
      <c r="F70" s="528">
        <v>12.44</v>
      </c>
      <c r="G70" s="528">
        <v>23.33</v>
      </c>
      <c r="H70" s="528">
        <v>9.08</v>
      </c>
      <c r="I70" s="528">
        <v>7.36</v>
      </c>
      <c r="J70" s="528">
        <v>11.93</v>
      </c>
      <c r="K70" s="528">
        <v>0.3</v>
      </c>
      <c r="L70" s="528">
        <v>0.18</v>
      </c>
      <c r="M70" s="528">
        <v>0.18</v>
      </c>
      <c r="N70" s="528">
        <v>0.18</v>
      </c>
      <c r="O70" s="528"/>
      <c r="P70" s="528">
        <v>1</v>
      </c>
      <c r="Q70" s="528"/>
      <c r="R70" s="528"/>
      <c r="S70" s="528">
        <v>70</v>
      </c>
      <c r="T70" s="528">
        <v>10</v>
      </c>
      <c r="U70" s="528">
        <v>10</v>
      </c>
      <c r="V70" s="528"/>
      <c r="W70" s="528">
        <v>10</v>
      </c>
      <c r="X70" s="562"/>
    </row>
    <row r="71" spans="1:24" ht="18.75" x14ac:dyDescent="0.25">
      <c r="A71" s="608" t="s">
        <v>72</v>
      </c>
      <c r="B71" s="528" t="s">
        <v>893</v>
      </c>
      <c r="C71" s="528">
        <v>286.93</v>
      </c>
      <c r="D71" s="528">
        <v>155.72</v>
      </c>
      <c r="E71" s="528" t="s">
        <v>1129</v>
      </c>
      <c r="F71" s="528" t="s">
        <v>1130</v>
      </c>
      <c r="G71" s="528" t="s">
        <v>1127</v>
      </c>
      <c r="H71" s="528">
        <v>5.39</v>
      </c>
      <c r="I71" s="528" t="s">
        <v>1128</v>
      </c>
      <c r="J71" s="528" t="s">
        <v>1127</v>
      </c>
      <c r="K71" s="528" t="s">
        <v>1132</v>
      </c>
      <c r="L71" s="528" t="s">
        <v>1131</v>
      </c>
      <c r="M71" s="528" t="s">
        <v>1133</v>
      </c>
      <c r="N71" s="528" t="s">
        <v>1133</v>
      </c>
      <c r="O71" s="528">
        <v>1</v>
      </c>
      <c r="P71" s="528"/>
      <c r="Q71" s="528"/>
      <c r="R71" s="528"/>
      <c r="S71" s="528">
        <v>55</v>
      </c>
      <c r="T71" s="528"/>
      <c r="U71" s="528">
        <v>35</v>
      </c>
      <c r="V71" s="528"/>
      <c r="W71" s="528"/>
      <c r="X71" s="562">
        <v>10</v>
      </c>
    </row>
    <row r="72" spans="1:24" x14ac:dyDescent="0.25">
      <c r="A72" s="608" t="s">
        <v>73</v>
      </c>
      <c r="B72" s="528" t="s">
        <v>845</v>
      </c>
      <c r="C72" s="528">
        <v>221.42</v>
      </c>
      <c r="D72" s="528">
        <v>99.57</v>
      </c>
      <c r="E72" s="528">
        <v>16.329999999999998</v>
      </c>
      <c r="F72" s="528">
        <v>16.329999999999998</v>
      </c>
      <c r="G72" s="528">
        <v>16.329999999999998</v>
      </c>
      <c r="H72" s="528">
        <v>5.44</v>
      </c>
      <c r="I72" s="528">
        <v>5.44</v>
      </c>
      <c r="J72" s="528">
        <v>5.44</v>
      </c>
      <c r="K72" s="528">
        <v>0.56000000000000005</v>
      </c>
      <c r="L72" s="528">
        <v>0.16</v>
      </c>
      <c r="M72" s="528">
        <v>0.16</v>
      </c>
      <c r="N72" s="528">
        <v>0.16</v>
      </c>
      <c r="O72" s="528"/>
      <c r="P72" s="528"/>
      <c r="Q72" s="528"/>
      <c r="R72" s="528">
        <v>1</v>
      </c>
      <c r="S72" s="528">
        <v>92.2</v>
      </c>
      <c r="T72" s="528"/>
      <c r="U72" s="528"/>
      <c r="V72" s="528"/>
      <c r="W72" s="528">
        <v>7.8</v>
      </c>
      <c r="X72" s="562"/>
    </row>
    <row r="73" spans="1:24" x14ac:dyDescent="0.25">
      <c r="A73" s="608" t="s">
        <v>74</v>
      </c>
      <c r="B73" s="528" t="s">
        <v>893</v>
      </c>
      <c r="C73" s="485" t="s">
        <v>35</v>
      </c>
      <c r="D73" s="485">
        <v>137.32</v>
      </c>
      <c r="E73" s="485" t="s">
        <v>35</v>
      </c>
      <c r="F73" s="485" t="s">
        <v>35</v>
      </c>
      <c r="G73" s="485" t="s">
        <v>35</v>
      </c>
      <c r="H73" s="485" t="s">
        <v>35</v>
      </c>
      <c r="I73" s="485" t="s">
        <v>35</v>
      </c>
      <c r="J73" s="485" t="s">
        <v>35</v>
      </c>
      <c r="K73" s="485" t="s">
        <v>35</v>
      </c>
      <c r="L73" s="485" t="s">
        <v>35</v>
      </c>
      <c r="M73" s="485" t="s">
        <v>35</v>
      </c>
      <c r="N73" s="485" t="s">
        <v>35</v>
      </c>
      <c r="O73" s="485">
        <v>1</v>
      </c>
      <c r="P73" s="485">
        <v>1</v>
      </c>
      <c r="Q73" s="485"/>
      <c r="R73" s="485">
        <v>1</v>
      </c>
      <c r="S73" s="485" t="s">
        <v>35</v>
      </c>
      <c r="T73" s="485" t="s">
        <v>35</v>
      </c>
      <c r="U73" s="485" t="s">
        <v>35</v>
      </c>
      <c r="V73" s="485" t="s">
        <v>35</v>
      </c>
      <c r="W73" s="485" t="s">
        <v>35</v>
      </c>
      <c r="X73" s="624" t="s">
        <v>35</v>
      </c>
    </row>
    <row r="74" spans="1:24" ht="32.25" thickBot="1" x14ac:dyDescent="0.3">
      <c r="A74" s="609" t="s">
        <v>75</v>
      </c>
      <c r="B74" s="625" t="s">
        <v>845</v>
      </c>
      <c r="C74" s="539">
        <v>199.65</v>
      </c>
      <c r="D74" s="626" t="s">
        <v>1140</v>
      </c>
      <c r="E74" s="539">
        <v>12.8</v>
      </c>
      <c r="F74" s="539">
        <v>8.8000000000000007</v>
      </c>
      <c r="G74" s="539">
        <v>12.8</v>
      </c>
      <c r="H74" s="539">
        <v>4.18</v>
      </c>
      <c r="I74" s="539">
        <v>2.88</v>
      </c>
      <c r="J74" s="539">
        <v>4.18</v>
      </c>
      <c r="K74" s="539" t="s">
        <v>1141</v>
      </c>
      <c r="L74" s="539" t="s">
        <v>1142</v>
      </c>
      <c r="M74" s="539" t="s">
        <v>1144</v>
      </c>
      <c r="N74" s="539" t="s">
        <v>1143</v>
      </c>
      <c r="O74" s="627"/>
      <c r="P74" s="627">
        <v>1</v>
      </c>
      <c r="Q74" s="628"/>
      <c r="R74" s="628"/>
      <c r="S74" s="539">
        <v>55.2</v>
      </c>
      <c r="T74" s="539"/>
      <c r="U74" s="539">
        <v>27.5</v>
      </c>
      <c r="V74" s="539"/>
      <c r="W74" s="539">
        <v>6.3</v>
      </c>
      <c r="X74" s="595">
        <v>11</v>
      </c>
    </row>
    <row r="77" spans="1:24" x14ac:dyDescent="0.25">
      <c r="A77" s="622" t="s">
        <v>1164</v>
      </c>
    </row>
  </sheetData>
  <mergeCells count="27">
    <mergeCell ref="A5:X5"/>
    <mergeCell ref="A11:X11"/>
    <mergeCell ref="A20:X20"/>
    <mergeCell ref="A1:X1"/>
    <mergeCell ref="S3:X3"/>
    <mergeCell ref="O3:R3"/>
    <mergeCell ref="F3:G3"/>
    <mergeCell ref="H3:H4"/>
    <mergeCell ref="I3:J3"/>
    <mergeCell ref="K3:N3"/>
    <mergeCell ref="B3:B4"/>
    <mergeCell ref="C3:C4"/>
    <mergeCell ref="D3:D4"/>
    <mergeCell ref="E3:E4"/>
    <mergeCell ref="A66:X66"/>
    <mergeCell ref="O10:R10"/>
    <mergeCell ref="O8:R8"/>
    <mergeCell ref="O6:R6"/>
    <mergeCell ref="O18:R18"/>
    <mergeCell ref="E23:G23"/>
    <mergeCell ref="A28:X28"/>
    <mergeCell ref="A34:X34"/>
    <mergeCell ref="A41:X41"/>
    <mergeCell ref="A49:X49"/>
    <mergeCell ref="A54:X54"/>
    <mergeCell ref="A59:X59"/>
    <mergeCell ref="O38:R38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workbookViewId="0">
      <pane ySplit="3" topLeftCell="A4" activePane="bottomLeft" state="frozen"/>
      <selection pane="bottomLeft" sqref="A1:F1"/>
    </sheetView>
  </sheetViews>
  <sheetFormatPr defaultRowHeight="15.75" x14ac:dyDescent="0.25"/>
  <cols>
    <col min="1" max="1" width="24.875" style="482" customWidth="1"/>
    <col min="2" max="2" width="21.5" style="587" customWidth="1"/>
    <col min="3" max="3" width="30.625" style="587" customWidth="1"/>
    <col min="4" max="4" width="26.5" style="587" customWidth="1"/>
    <col min="5" max="5" width="23.5" style="587" customWidth="1"/>
    <col min="6" max="6" width="34.375" style="587" customWidth="1"/>
    <col min="7" max="16384" width="9" style="482"/>
  </cols>
  <sheetData>
    <row r="1" spans="1:21" x14ac:dyDescent="0.25">
      <c r="A1" s="695" t="s">
        <v>1163</v>
      </c>
      <c r="B1" s="695"/>
      <c r="C1" s="695"/>
      <c r="D1" s="695"/>
      <c r="E1" s="695"/>
      <c r="F1" s="695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</row>
    <row r="2" spans="1:21" ht="16.5" thickBot="1" x14ac:dyDescent="0.3">
      <c r="A2" s="607"/>
      <c r="B2" s="580"/>
      <c r="C2" s="580"/>
      <c r="D2" s="580"/>
      <c r="E2" s="580"/>
      <c r="F2" s="580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1" ht="48" thickBot="1" x14ac:dyDescent="0.3">
      <c r="A3" s="607"/>
      <c r="B3" s="615" t="s">
        <v>840</v>
      </c>
      <c r="C3" s="581" t="s">
        <v>841</v>
      </c>
      <c r="D3" s="581" t="s">
        <v>844</v>
      </c>
      <c r="E3" s="581" t="s">
        <v>842</v>
      </c>
      <c r="F3" s="588" t="s">
        <v>843</v>
      </c>
      <c r="G3" s="469"/>
      <c r="H3" s="469"/>
      <c r="I3" s="469"/>
      <c r="J3" s="469"/>
      <c r="K3" s="469"/>
      <c r="L3" s="468"/>
    </row>
    <row r="4" spans="1:21" x14ac:dyDescent="0.25">
      <c r="A4" s="804" t="s">
        <v>91</v>
      </c>
      <c r="B4" s="805"/>
      <c r="C4" s="805"/>
      <c r="D4" s="805"/>
      <c r="E4" s="805"/>
      <c r="F4" s="806"/>
    </row>
    <row r="5" spans="1:21" ht="63" x14ac:dyDescent="0.25">
      <c r="A5" s="802" t="s">
        <v>15</v>
      </c>
      <c r="B5" s="278" t="s">
        <v>858</v>
      </c>
      <c r="C5" s="278" t="s">
        <v>859</v>
      </c>
      <c r="D5" s="278" t="s">
        <v>846</v>
      </c>
      <c r="E5" s="546">
        <v>41534</v>
      </c>
      <c r="F5" s="603" t="s">
        <v>860</v>
      </c>
      <c r="G5" s="1"/>
      <c r="H5" s="1"/>
      <c r="I5" s="1"/>
      <c r="J5" s="1"/>
      <c r="K5" s="1"/>
      <c r="L5" s="1"/>
      <c r="M5" s="1"/>
      <c r="N5" s="1"/>
      <c r="O5" s="1"/>
    </row>
    <row r="6" spans="1:21" ht="47.25" x14ac:dyDescent="0.25">
      <c r="A6" s="842"/>
      <c r="B6" s="278" t="s">
        <v>678</v>
      </c>
      <c r="C6" s="278" t="s">
        <v>861</v>
      </c>
      <c r="D6" s="278" t="s">
        <v>848</v>
      </c>
      <c r="E6" s="546">
        <v>41627</v>
      </c>
      <c r="F6" s="603" t="s">
        <v>849</v>
      </c>
      <c r="G6" s="1"/>
      <c r="H6" s="1"/>
      <c r="I6" s="1"/>
      <c r="J6" s="1"/>
      <c r="K6" s="1"/>
      <c r="L6" s="1"/>
      <c r="M6" s="1"/>
    </row>
    <row r="7" spans="1:21" ht="47.25" x14ac:dyDescent="0.25">
      <c r="A7" s="803"/>
      <c r="B7" s="278" t="s">
        <v>753</v>
      </c>
      <c r="C7" s="278" t="s">
        <v>850</v>
      </c>
      <c r="D7" s="278" t="s">
        <v>851</v>
      </c>
      <c r="E7" s="546">
        <v>41205</v>
      </c>
      <c r="F7" s="603" t="s">
        <v>852</v>
      </c>
      <c r="G7" s="1"/>
      <c r="H7" s="1"/>
      <c r="I7" s="1"/>
      <c r="J7" s="1"/>
      <c r="K7" s="1"/>
      <c r="L7" s="1"/>
      <c r="M7" s="1"/>
    </row>
    <row r="8" spans="1:21" ht="20.25" customHeight="1" x14ac:dyDescent="0.25">
      <c r="A8" s="483" t="s">
        <v>16</v>
      </c>
      <c r="B8" s="278" t="s">
        <v>35</v>
      </c>
      <c r="C8" s="278" t="s">
        <v>35</v>
      </c>
      <c r="D8" s="278" t="s">
        <v>35</v>
      </c>
      <c r="E8" s="278" t="s">
        <v>35</v>
      </c>
      <c r="F8" s="603" t="s">
        <v>35</v>
      </c>
    </row>
    <row r="9" spans="1:21" ht="47.25" x14ac:dyDescent="0.25">
      <c r="A9" s="802" t="s">
        <v>18</v>
      </c>
      <c r="B9" s="278" t="s">
        <v>862</v>
      </c>
      <c r="C9" s="278" t="s">
        <v>862</v>
      </c>
      <c r="D9" s="278" t="s">
        <v>863</v>
      </c>
      <c r="E9" s="278" t="s">
        <v>864</v>
      </c>
      <c r="F9" s="603" t="s">
        <v>865</v>
      </c>
    </row>
    <row r="10" spans="1:21" ht="31.5" x14ac:dyDescent="0.25">
      <c r="A10" s="842"/>
      <c r="B10" s="278" t="s">
        <v>873</v>
      </c>
      <c r="C10" s="278" t="s">
        <v>873</v>
      </c>
      <c r="D10" s="278" t="s">
        <v>866</v>
      </c>
      <c r="E10" s="278" t="s">
        <v>867</v>
      </c>
      <c r="F10" s="603" t="s">
        <v>868</v>
      </c>
    </row>
    <row r="11" spans="1:21" ht="47.25" x14ac:dyDescent="0.25">
      <c r="A11" s="803"/>
      <c r="B11" s="278" t="s">
        <v>862</v>
      </c>
      <c r="C11" s="278" t="s">
        <v>869</v>
      </c>
      <c r="D11" s="278" t="s">
        <v>870</v>
      </c>
      <c r="E11" s="278" t="s">
        <v>871</v>
      </c>
      <c r="F11" s="603" t="s">
        <v>872</v>
      </c>
    </row>
    <row r="12" spans="1:21" ht="47.25" x14ac:dyDescent="0.25">
      <c r="A12" s="802" t="s">
        <v>19</v>
      </c>
      <c r="B12" s="278" t="s">
        <v>858</v>
      </c>
      <c r="C12" s="278" t="s">
        <v>874</v>
      </c>
      <c r="D12" s="278" t="s">
        <v>875</v>
      </c>
      <c r="E12" s="546">
        <v>41652</v>
      </c>
      <c r="F12" s="603" t="s">
        <v>876</v>
      </c>
    </row>
    <row r="13" spans="1:21" ht="47.25" x14ac:dyDescent="0.25">
      <c r="A13" s="803"/>
      <c r="B13" s="278" t="s">
        <v>678</v>
      </c>
      <c r="C13" s="278" t="s">
        <v>878</v>
      </c>
      <c r="D13" s="278" t="s">
        <v>875</v>
      </c>
      <c r="E13" s="546">
        <v>41660</v>
      </c>
      <c r="F13" s="603" t="s">
        <v>877</v>
      </c>
    </row>
    <row r="14" spans="1:21" ht="48" thickBot="1" x14ac:dyDescent="0.3">
      <c r="A14" s="484" t="s">
        <v>550</v>
      </c>
      <c r="B14" s="605" t="s">
        <v>858</v>
      </c>
      <c r="C14" s="605" t="s">
        <v>879</v>
      </c>
      <c r="D14" s="605" t="s">
        <v>875</v>
      </c>
      <c r="E14" s="582">
        <v>41638</v>
      </c>
      <c r="F14" s="604" t="s">
        <v>880</v>
      </c>
    </row>
    <row r="15" spans="1:21" x14ac:dyDescent="0.25">
      <c r="A15" s="804" t="s">
        <v>92</v>
      </c>
      <c r="B15" s="805"/>
      <c r="C15" s="805"/>
      <c r="D15" s="805"/>
      <c r="E15" s="805"/>
      <c r="F15" s="806"/>
    </row>
    <row r="16" spans="1:21" ht="47.25" x14ac:dyDescent="0.25">
      <c r="A16" s="801" t="s">
        <v>85</v>
      </c>
      <c r="B16" s="244" t="s">
        <v>764</v>
      </c>
      <c r="C16" s="244" t="s">
        <v>891</v>
      </c>
      <c r="D16" s="244" t="s">
        <v>887</v>
      </c>
      <c r="E16" s="546">
        <v>41518</v>
      </c>
      <c r="F16" s="589" t="s">
        <v>888</v>
      </c>
    </row>
    <row r="17" spans="1:6" ht="47.25" x14ac:dyDescent="0.25">
      <c r="A17" s="801"/>
      <c r="B17" s="278" t="s">
        <v>678</v>
      </c>
      <c r="C17" s="244" t="s">
        <v>892</v>
      </c>
      <c r="D17" s="244" t="s">
        <v>889</v>
      </c>
      <c r="E17" s="546">
        <v>41388</v>
      </c>
      <c r="F17" s="589" t="s">
        <v>890</v>
      </c>
    </row>
    <row r="18" spans="1:6" ht="47.25" x14ac:dyDescent="0.25">
      <c r="A18" s="610" t="s">
        <v>22</v>
      </c>
      <c r="B18" s="278" t="s">
        <v>858</v>
      </c>
      <c r="C18" s="278" t="s">
        <v>894</v>
      </c>
      <c r="D18" s="278" t="s">
        <v>895</v>
      </c>
      <c r="E18" s="543">
        <v>41556</v>
      </c>
      <c r="F18" s="603" t="s">
        <v>896</v>
      </c>
    </row>
    <row r="19" spans="1:6" ht="63" x14ac:dyDescent="0.25">
      <c r="A19" s="801" t="s">
        <v>24</v>
      </c>
      <c r="B19" s="244" t="s">
        <v>858</v>
      </c>
      <c r="C19" s="244" t="s">
        <v>902</v>
      </c>
      <c r="D19" s="244" t="s">
        <v>898</v>
      </c>
      <c r="E19" s="583">
        <v>41474</v>
      </c>
      <c r="F19" s="589" t="s">
        <v>899</v>
      </c>
    </row>
    <row r="20" spans="1:6" ht="63" x14ac:dyDescent="0.25">
      <c r="A20" s="801"/>
      <c r="B20" s="278" t="s">
        <v>678</v>
      </c>
      <c r="C20" s="244" t="s">
        <v>903</v>
      </c>
      <c r="D20" s="244" t="s">
        <v>900</v>
      </c>
      <c r="E20" s="583">
        <v>41410</v>
      </c>
      <c r="F20" s="589" t="s">
        <v>901</v>
      </c>
    </row>
    <row r="21" spans="1:6" ht="47.25" x14ac:dyDescent="0.25">
      <c r="A21" s="801" t="s">
        <v>25</v>
      </c>
      <c r="B21" s="244" t="s">
        <v>858</v>
      </c>
      <c r="C21" s="244" t="s">
        <v>904</v>
      </c>
      <c r="D21" s="244" t="s">
        <v>887</v>
      </c>
      <c r="E21" s="583">
        <v>41514</v>
      </c>
      <c r="F21" s="589" t="s">
        <v>905</v>
      </c>
    </row>
    <row r="22" spans="1:6" ht="80.25" customHeight="1" x14ac:dyDescent="0.25">
      <c r="A22" s="801"/>
      <c r="B22" s="278" t="s">
        <v>678</v>
      </c>
      <c r="C22" s="244" t="s">
        <v>906</v>
      </c>
      <c r="D22" s="244" t="s">
        <v>907</v>
      </c>
      <c r="E22" s="583">
        <v>41992</v>
      </c>
      <c r="F22" s="589" t="s">
        <v>908</v>
      </c>
    </row>
    <row r="23" spans="1:6" ht="31.5" x14ac:dyDescent="0.25">
      <c r="A23" s="801"/>
      <c r="B23" s="278" t="s">
        <v>657</v>
      </c>
      <c r="C23" s="278" t="s">
        <v>909</v>
      </c>
      <c r="D23" s="278" t="s">
        <v>910</v>
      </c>
      <c r="E23" s="546">
        <v>42016</v>
      </c>
      <c r="F23" s="603" t="s">
        <v>911</v>
      </c>
    </row>
    <row r="24" spans="1:6" ht="31.5" x14ac:dyDescent="0.25">
      <c r="A24" s="844" t="s">
        <v>26</v>
      </c>
      <c r="B24" s="278" t="s">
        <v>678</v>
      </c>
      <c r="C24" s="244" t="s">
        <v>88</v>
      </c>
      <c r="D24" s="244" t="s">
        <v>887</v>
      </c>
      <c r="E24" s="546">
        <v>41422</v>
      </c>
      <c r="F24" s="589" t="s">
        <v>912</v>
      </c>
    </row>
    <row r="25" spans="1:6" ht="47.25" x14ac:dyDescent="0.25">
      <c r="A25" s="844"/>
      <c r="B25" s="278" t="s">
        <v>858</v>
      </c>
      <c r="C25" s="244" t="s">
        <v>88</v>
      </c>
      <c r="D25" s="244" t="s">
        <v>887</v>
      </c>
      <c r="E25" s="546">
        <v>41547</v>
      </c>
      <c r="F25" s="589" t="s">
        <v>913</v>
      </c>
    </row>
    <row r="26" spans="1:6" ht="47.25" x14ac:dyDescent="0.25">
      <c r="A26" s="844"/>
      <c r="B26" s="278" t="s">
        <v>657</v>
      </c>
      <c r="C26" s="244" t="s">
        <v>88</v>
      </c>
      <c r="D26" s="278" t="s">
        <v>910</v>
      </c>
      <c r="E26" s="546" t="s">
        <v>915</v>
      </c>
      <c r="F26" s="589" t="s">
        <v>914</v>
      </c>
    </row>
    <row r="27" spans="1:6" ht="47.25" x14ac:dyDescent="0.25">
      <c r="A27" s="801" t="s">
        <v>27</v>
      </c>
      <c r="B27" s="244" t="s">
        <v>924</v>
      </c>
      <c r="C27" s="545" t="s">
        <v>925</v>
      </c>
      <c r="D27" s="244" t="s">
        <v>926</v>
      </c>
      <c r="E27" s="546">
        <v>41442</v>
      </c>
      <c r="F27" s="589" t="s">
        <v>927</v>
      </c>
    </row>
    <row r="28" spans="1:6" ht="31.5" x14ac:dyDescent="0.25">
      <c r="A28" s="801"/>
      <c r="B28" s="545" t="s">
        <v>923</v>
      </c>
      <c r="C28" s="244" t="s">
        <v>928</v>
      </c>
      <c r="D28" s="244" t="s">
        <v>929</v>
      </c>
      <c r="E28" s="546">
        <v>41389</v>
      </c>
      <c r="F28" s="575" t="s">
        <v>930</v>
      </c>
    </row>
    <row r="29" spans="1:6" ht="47.25" x14ac:dyDescent="0.25">
      <c r="A29" s="610" t="s">
        <v>20</v>
      </c>
      <c r="B29" s="244" t="s">
        <v>933</v>
      </c>
      <c r="C29" s="244" t="s">
        <v>931</v>
      </c>
      <c r="D29" s="244" t="s">
        <v>228</v>
      </c>
      <c r="E29" s="546">
        <v>41656</v>
      </c>
      <c r="F29" s="589" t="s">
        <v>932</v>
      </c>
    </row>
    <row r="30" spans="1:6" ht="63" x14ac:dyDescent="0.25">
      <c r="A30" s="801" t="s">
        <v>28</v>
      </c>
      <c r="B30" s="545" t="s">
        <v>923</v>
      </c>
      <c r="C30" s="545" t="s">
        <v>88</v>
      </c>
      <c r="D30" s="545" t="s">
        <v>918</v>
      </c>
      <c r="E30" s="545" t="s">
        <v>919</v>
      </c>
      <c r="F30" s="576" t="s">
        <v>920</v>
      </c>
    </row>
    <row r="31" spans="1:6" ht="48" thickBot="1" x14ac:dyDescent="0.3">
      <c r="A31" s="837"/>
      <c r="B31" s="605" t="s">
        <v>858</v>
      </c>
      <c r="C31" s="584" t="s">
        <v>88</v>
      </c>
      <c r="D31" s="545" t="s">
        <v>1014</v>
      </c>
      <c r="E31" s="584" t="s">
        <v>921</v>
      </c>
      <c r="F31" s="590" t="s">
        <v>922</v>
      </c>
    </row>
    <row r="32" spans="1:6" x14ac:dyDescent="0.25">
      <c r="A32" s="838" t="s">
        <v>93</v>
      </c>
      <c r="B32" s="839"/>
      <c r="C32" s="839"/>
      <c r="D32" s="839"/>
      <c r="E32" s="839"/>
      <c r="F32" s="840"/>
    </row>
    <row r="33" spans="1:6" ht="47.25" x14ac:dyDescent="0.25">
      <c r="A33" s="841" t="s">
        <v>29</v>
      </c>
      <c r="B33" s="278" t="s">
        <v>678</v>
      </c>
      <c r="C33" s="244" t="s">
        <v>936</v>
      </c>
      <c r="D33" s="545" t="s">
        <v>1015</v>
      </c>
      <c r="E33" s="543">
        <v>41422</v>
      </c>
      <c r="F33" s="591" t="s">
        <v>937</v>
      </c>
    </row>
    <row r="34" spans="1:6" ht="47.25" x14ac:dyDescent="0.25">
      <c r="A34" s="841"/>
      <c r="B34" s="545" t="s">
        <v>935</v>
      </c>
      <c r="C34" s="244" t="s">
        <v>935</v>
      </c>
      <c r="D34" s="545" t="s">
        <v>1014</v>
      </c>
      <c r="E34" s="543">
        <v>41543</v>
      </c>
      <c r="F34" s="591" t="s">
        <v>938</v>
      </c>
    </row>
    <row r="35" spans="1:6" ht="47.25" x14ac:dyDescent="0.25">
      <c r="A35" s="841" t="s">
        <v>30</v>
      </c>
      <c r="B35" s="244" t="s">
        <v>942</v>
      </c>
      <c r="C35" s="244" t="s">
        <v>810</v>
      </c>
      <c r="D35" s="244" t="s">
        <v>941</v>
      </c>
      <c r="E35" s="546">
        <v>41904</v>
      </c>
      <c r="F35" s="575">
        <v>41904</v>
      </c>
    </row>
    <row r="36" spans="1:6" ht="47.25" x14ac:dyDescent="0.25">
      <c r="A36" s="841"/>
      <c r="B36" s="244" t="s">
        <v>943</v>
      </c>
      <c r="C36" s="244" t="s">
        <v>810</v>
      </c>
      <c r="D36" s="244" t="s">
        <v>941</v>
      </c>
      <c r="E36" s="546">
        <v>41941</v>
      </c>
      <c r="F36" s="575">
        <v>41941</v>
      </c>
    </row>
    <row r="37" spans="1:6" ht="47.25" x14ac:dyDescent="0.25">
      <c r="A37" s="611" t="s">
        <v>31</v>
      </c>
      <c r="B37" s="244" t="s">
        <v>740</v>
      </c>
      <c r="C37" s="244" t="s">
        <v>740</v>
      </c>
      <c r="D37" s="244" t="s">
        <v>944</v>
      </c>
      <c r="E37" s="546"/>
      <c r="F37" s="575" t="s">
        <v>945</v>
      </c>
    </row>
    <row r="38" spans="1:6" ht="63" x14ac:dyDescent="0.25">
      <c r="A38" s="841" t="s">
        <v>32</v>
      </c>
      <c r="B38" s="545" t="s">
        <v>923</v>
      </c>
      <c r="C38" s="278" t="s">
        <v>88</v>
      </c>
      <c r="D38" s="545" t="s">
        <v>918</v>
      </c>
      <c r="E38" s="585" t="s">
        <v>946</v>
      </c>
      <c r="F38" s="576" t="s">
        <v>947</v>
      </c>
    </row>
    <row r="39" spans="1:6" x14ac:dyDescent="0.25">
      <c r="A39" s="841"/>
      <c r="B39" s="545" t="s">
        <v>674</v>
      </c>
      <c r="C39" s="545" t="s">
        <v>674</v>
      </c>
      <c r="D39" s="545" t="s">
        <v>948</v>
      </c>
      <c r="E39" s="585" t="s">
        <v>949</v>
      </c>
      <c r="F39" s="576" t="s">
        <v>950</v>
      </c>
    </row>
    <row r="40" spans="1:6" ht="47.25" x14ac:dyDescent="0.25">
      <c r="A40" s="841"/>
      <c r="B40" s="244" t="s">
        <v>678</v>
      </c>
      <c r="C40" s="244" t="s">
        <v>951</v>
      </c>
      <c r="D40" s="244" t="s">
        <v>952</v>
      </c>
      <c r="E40" s="244" t="s">
        <v>953</v>
      </c>
      <c r="F40" s="589" t="s">
        <v>954</v>
      </c>
    </row>
    <row r="41" spans="1:6" ht="129" customHeight="1" x14ac:dyDescent="0.25">
      <c r="A41" s="841" t="s">
        <v>34</v>
      </c>
      <c r="B41" s="244" t="s">
        <v>955</v>
      </c>
      <c r="C41" s="244" t="s">
        <v>88</v>
      </c>
      <c r="D41" s="244" t="s">
        <v>956</v>
      </c>
      <c r="E41" s="244" t="s">
        <v>957</v>
      </c>
      <c r="F41" s="589" t="s">
        <v>958</v>
      </c>
    </row>
    <row r="42" spans="1:6" ht="47.25" x14ac:dyDescent="0.25">
      <c r="A42" s="841"/>
      <c r="B42" s="545" t="s">
        <v>959</v>
      </c>
      <c r="C42" s="545" t="s">
        <v>959</v>
      </c>
      <c r="D42" s="545" t="s">
        <v>887</v>
      </c>
      <c r="E42" s="585" t="s">
        <v>960</v>
      </c>
      <c r="F42" s="589" t="s">
        <v>961</v>
      </c>
    </row>
    <row r="43" spans="1:6" x14ac:dyDescent="0.25">
      <c r="A43" s="841"/>
      <c r="B43" s="244" t="s">
        <v>659</v>
      </c>
      <c r="C43" s="244" t="s">
        <v>694</v>
      </c>
      <c r="D43" s="244" t="s">
        <v>962</v>
      </c>
      <c r="E43" s="244"/>
      <c r="F43" s="589" t="s">
        <v>963</v>
      </c>
    </row>
    <row r="44" spans="1:6" ht="31.5" x14ac:dyDescent="0.25">
      <c r="A44" s="841"/>
      <c r="B44" s="244" t="s">
        <v>657</v>
      </c>
      <c r="C44" s="244" t="s">
        <v>964</v>
      </c>
      <c r="D44" s="244" t="s">
        <v>962</v>
      </c>
      <c r="E44" s="244" t="s">
        <v>965</v>
      </c>
      <c r="F44" s="589" t="s">
        <v>966</v>
      </c>
    </row>
    <row r="45" spans="1:6" ht="39.75" customHeight="1" x14ac:dyDescent="0.25">
      <c r="A45" s="841" t="s">
        <v>36</v>
      </c>
      <c r="B45" s="278" t="s">
        <v>603</v>
      </c>
      <c r="C45" s="278" t="s">
        <v>971</v>
      </c>
      <c r="D45" s="244" t="s">
        <v>970</v>
      </c>
      <c r="E45" s="546">
        <v>40882</v>
      </c>
      <c r="F45" s="575" t="s">
        <v>969</v>
      </c>
    </row>
    <row r="46" spans="1:6" ht="87.75" customHeight="1" x14ac:dyDescent="0.25">
      <c r="A46" s="841"/>
      <c r="B46" s="278" t="s">
        <v>751</v>
      </c>
      <c r="C46" s="278" t="s">
        <v>972</v>
      </c>
      <c r="D46" s="244" t="s">
        <v>952</v>
      </c>
      <c r="E46" s="546">
        <v>42004</v>
      </c>
      <c r="F46" s="575" t="s">
        <v>982</v>
      </c>
    </row>
    <row r="47" spans="1:6" ht="16.5" thickBot="1" x14ac:dyDescent="0.3">
      <c r="A47" s="612" t="s">
        <v>38</v>
      </c>
      <c r="B47" s="605" t="s">
        <v>88</v>
      </c>
      <c r="C47" s="605" t="s">
        <v>88</v>
      </c>
      <c r="D47" s="605" t="s">
        <v>88</v>
      </c>
      <c r="E47" s="605" t="s">
        <v>88</v>
      </c>
      <c r="F47" s="604" t="s">
        <v>88</v>
      </c>
    </row>
    <row r="48" spans="1:6" x14ac:dyDescent="0.25">
      <c r="A48" s="838" t="s">
        <v>94</v>
      </c>
      <c r="B48" s="839"/>
      <c r="C48" s="839"/>
      <c r="D48" s="839"/>
      <c r="E48" s="839"/>
      <c r="F48" s="840"/>
    </row>
    <row r="49" spans="1:6" x14ac:dyDescent="0.25">
      <c r="A49" s="610" t="s">
        <v>41</v>
      </c>
      <c r="B49" s="278"/>
      <c r="C49" s="278"/>
      <c r="D49" s="278"/>
      <c r="E49" s="278"/>
      <c r="F49" s="603"/>
    </row>
    <row r="50" spans="1:6" ht="31.5" x14ac:dyDescent="0.25">
      <c r="A50" s="801" t="s">
        <v>42</v>
      </c>
      <c r="B50" s="244" t="s">
        <v>645</v>
      </c>
      <c r="C50" s="244" t="s">
        <v>974</v>
      </c>
      <c r="D50" s="244" t="s">
        <v>970</v>
      </c>
      <c r="E50" s="244" t="s">
        <v>975</v>
      </c>
      <c r="F50" s="589" t="s">
        <v>981</v>
      </c>
    </row>
    <row r="51" spans="1:6" ht="47.25" x14ac:dyDescent="0.25">
      <c r="A51" s="801"/>
      <c r="B51" s="244" t="s">
        <v>858</v>
      </c>
      <c r="C51" s="244" t="s">
        <v>974</v>
      </c>
      <c r="D51" s="545" t="s">
        <v>1014</v>
      </c>
      <c r="E51" s="244" t="s">
        <v>976</v>
      </c>
      <c r="F51" s="589" t="s">
        <v>979</v>
      </c>
    </row>
    <row r="52" spans="1:6" ht="47.25" x14ac:dyDescent="0.25">
      <c r="A52" s="801"/>
      <c r="B52" s="244" t="s">
        <v>678</v>
      </c>
      <c r="C52" s="244" t="s">
        <v>974</v>
      </c>
      <c r="D52" s="244" t="s">
        <v>952</v>
      </c>
      <c r="E52" s="244" t="s">
        <v>977</v>
      </c>
      <c r="F52" s="589" t="s">
        <v>980</v>
      </c>
    </row>
    <row r="53" spans="1:6" ht="31.5" x14ac:dyDescent="0.25">
      <c r="A53" s="801" t="s">
        <v>40</v>
      </c>
      <c r="B53" s="244" t="s">
        <v>645</v>
      </c>
      <c r="C53" s="244" t="s">
        <v>974</v>
      </c>
      <c r="D53" s="244" t="s">
        <v>970</v>
      </c>
      <c r="E53" s="244" t="s">
        <v>975</v>
      </c>
      <c r="F53" s="589" t="s">
        <v>978</v>
      </c>
    </row>
    <row r="54" spans="1:6" ht="47.25" x14ac:dyDescent="0.25">
      <c r="A54" s="801"/>
      <c r="B54" s="244" t="s">
        <v>858</v>
      </c>
      <c r="C54" s="244" t="s">
        <v>974</v>
      </c>
      <c r="D54" s="545" t="s">
        <v>1014</v>
      </c>
      <c r="E54" s="244" t="s">
        <v>976</v>
      </c>
      <c r="F54" s="589" t="s">
        <v>979</v>
      </c>
    </row>
    <row r="55" spans="1:6" ht="47.25" x14ac:dyDescent="0.25">
      <c r="A55" s="801"/>
      <c r="B55" s="244" t="s">
        <v>678</v>
      </c>
      <c r="C55" s="244" t="s">
        <v>974</v>
      </c>
      <c r="D55" s="244" t="s">
        <v>952</v>
      </c>
      <c r="E55" s="244" t="s">
        <v>977</v>
      </c>
      <c r="F55" s="589" t="s">
        <v>980</v>
      </c>
    </row>
    <row r="56" spans="1:6" ht="31.5" x14ac:dyDescent="0.25">
      <c r="A56" s="801" t="s">
        <v>43</v>
      </c>
      <c r="B56" s="244" t="s">
        <v>645</v>
      </c>
      <c r="C56" s="244" t="s">
        <v>974</v>
      </c>
      <c r="D56" s="244" t="s">
        <v>970</v>
      </c>
      <c r="E56" s="244" t="s">
        <v>975</v>
      </c>
      <c r="F56" s="589" t="s">
        <v>978</v>
      </c>
    </row>
    <row r="57" spans="1:6" ht="47.25" x14ac:dyDescent="0.25">
      <c r="A57" s="801"/>
      <c r="B57" s="244" t="s">
        <v>858</v>
      </c>
      <c r="C57" s="244" t="s">
        <v>974</v>
      </c>
      <c r="D57" s="545" t="s">
        <v>1014</v>
      </c>
      <c r="E57" s="244" t="s">
        <v>976</v>
      </c>
      <c r="F57" s="589" t="s">
        <v>979</v>
      </c>
    </row>
    <row r="58" spans="1:6" ht="47.25" x14ac:dyDescent="0.25">
      <c r="A58" s="801"/>
      <c r="B58" s="244" t="s">
        <v>678</v>
      </c>
      <c r="C58" s="244" t="s">
        <v>974</v>
      </c>
      <c r="D58" s="244" t="s">
        <v>952</v>
      </c>
      <c r="E58" s="244" t="s">
        <v>977</v>
      </c>
      <c r="F58" s="589" t="s">
        <v>980</v>
      </c>
    </row>
    <row r="59" spans="1:6" ht="31.5" x14ac:dyDescent="0.25">
      <c r="A59" s="801" t="s">
        <v>44</v>
      </c>
      <c r="B59" s="244" t="s">
        <v>645</v>
      </c>
      <c r="C59" s="244" t="s">
        <v>974</v>
      </c>
      <c r="D59" s="244" t="s">
        <v>970</v>
      </c>
      <c r="E59" s="244" t="s">
        <v>975</v>
      </c>
      <c r="F59" s="589" t="s">
        <v>978</v>
      </c>
    </row>
    <row r="60" spans="1:6" ht="47.25" x14ac:dyDescent="0.25">
      <c r="A60" s="801"/>
      <c r="B60" s="244" t="s">
        <v>858</v>
      </c>
      <c r="C60" s="244" t="s">
        <v>974</v>
      </c>
      <c r="D60" s="545" t="s">
        <v>1014</v>
      </c>
      <c r="E60" s="244" t="s">
        <v>976</v>
      </c>
      <c r="F60" s="589" t="s">
        <v>979</v>
      </c>
    </row>
    <row r="61" spans="1:6" ht="48" thickBot="1" x14ac:dyDescent="0.3">
      <c r="A61" s="837"/>
      <c r="B61" s="584" t="s">
        <v>678</v>
      </c>
      <c r="C61" s="584" t="s">
        <v>974</v>
      </c>
      <c r="D61" s="584" t="s">
        <v>952</v>
      </c>
      <c r="E61" s="584" t="s">
        <v>977</v>
      </c>
      <c r="F61" s="590" t="s">
        <v>980</v>
      </c>
    </row>
    <row r="62" spans="1:6" x14ac:dyDescent="0.25">
      <c r="A62" s="838" t="s">
        <v>95</v>
      </c>
      <c r="B62" s="839"/>
      <c r="C62" s="839"/>
      <c r="D62" s="839"/>
      <c r="E62" s="839"/>
      <c r="F62" s="840"/>
    </row>
    <row r="63" spans="1:6" ht="31.5" x14ac:dyDescent="0.25">
      <c r="A63" s="801" t="s">
        <v>45</v>
      </c>
      <c r="B63" s="244" t="s">
        <v>676</v>
      </c>
      <c r="C63" s="278" t="s">
        <v>88</v>
      </c>
      <c r="D63" s="278" t="s">
        <v>985</v>
      </c>
      <c r="E63" s="278" t="s">
        <v>986</v>
      </c>
      <c r="F63" s="603" t="s">
        <v>987</v>
      </c>
    </row>
    <row r="64" spans="1:6" ht="31.5" x14ac:dyDescent="0.25">
      <c r="A64" s="801"/>
      <c r="B64" s="278" t="s">
        <v>678</v>
      </c>
      <c r="C64" s="278" t="s">
        <v>88</v>
      </c>
      <c r="D64" s="278" t="s">
        <v>907</v>
      </c>
      <c r="E64" s="278" t="s">
        <v>988</v>
      </c>
      <c r="F64" s="603" t="s">
        <v>989</v>
      </c>
    </row>
    <row r="65" spans="1:6" ht="31.5" x14ac:dyDescent="0.25">
      <c r="A65" s="801"/>
      <c r="B65" s="244" t="s">
        <v>983</v>
      </c>
      <c r="C65" s="278" t="s">
        <v>88</v>
      </c>
      <c r="D65" s="278" t="s">
        <v>985</v>
      </c>
      <c r="E65" s="278" t="s">
        <v>990</v>
      </c>
      <c r="F65" s="603" t="s">
        <v>991</v>
      </c>
    </row>
    <row r="66" spans="1:6" x14ac:dyDescent="0.25">
      <c r="A66" s="801"/>
      <c r="B66" s="244" t="s">
        <v>984</v>
      </c>
      <c r="C66" s="278" t="s">
        <v>88</v>
      </c>
      <c r="D66" s="278" t="s">
        <v>229</v>
      </c>
      <c r="E66" s="278" t="s">
        <v>992</v>
      </c>
      <c r="F66" s="603" t="s">
        <v>993</v>
      </c>
    </row>
    <row r="67" spans="1:6" ht="31.5" x14ac:dyDescent="0.25">
      <c r="A67" s="801"/>
      <c r="B67" s="244" t="s">
        <v>1000</v>
      </c>
      <c r="C67" s="278" t="s">
        <v>84</v>
      </c>
      <c r="D67" s="278" t="s">
        <v>994</v>
      </c>
      <c r="E67" s="278" t="s">
        <v>995</v>
      </c>
      <c r="F67" s="603" t="s">
        <v>996</v>
      </c>
    </row>
    <row r="68" spans="1:6" ht="31.5" x14ac:dyDescent="0.25">
      <c r="A68" s="801"/>
      <c r="B68" s="244" t="s">
        <v>999</v>
      </c>
      <c r="C68" s="278" t="s">
        <v>84</v>
      </c>
      <c r="D68" s="278" t="s">
        <v>994</v>
      </c>
      <c r="E68" s="278" t="s">
        <v>997</v>
      </c>
      <c r="F68" s="603" t="s">
        <v>998</v>
      </c>
    </row>
    <row r="69" spans="1:6" x14ac:dyDescent="0.25">
      <c r="A69" s="610" t="s">
        <v>46</v>
      </c>
      <c r="B69" s="278" t="s">
        <v>88</v>
      </c>
      <c r="C69" s="278" t="s">
        <v>88</v>
      </c>
      <c r="D69" s="278" t="s">
        <v>88</v>
      </c>
      <c r="E69" s="278" t="s">
        <v>88</v>
      </c>
      <c r="F69" s="603" t="s">
        <v>88</v>
      </c>
    </row>
    <row r="70" spans="1:6" ht="63" x14ac:dyDescent="0.25">
      <c r="A70" s="801" t="s">
        <v>47</v>
      </c>
      <c r="B70" s="278" t="s">
        <v>678</v>
      </c>
      <c r="C70" s="244" t="s">
        <v>1008</v>
      </c>
      <c r="D70" s="278" t="s">
        <v>907</v>
      </c>
      <c r="E70" s="244" t="s">
        <v>1003</v>
      </c>
      <c r="F70" s="589" t="s">
        <v>1004</v>
      </c>
    </row>
    <row r="71" spans="1:6" ht="63" x14ac:dyDescent="0.25">
      <c r="A71" s="801"/>
      <c r="B71" s="244" t="s">
        <v>858</v>
      </c>
      <c r="C71" s="244" t="s">
        <v>1009</v>
      </c>
      <c r="D71" s="545" t="s">
        <v>1014</v>
      </c>
      <c r="E71" s="244" t="s">
        <v>1003</v>
      </c>
      <c r="F71" s="589" t="s">
        <v>1005</v>
      </c>
    </row>
    <row r="72" spans="1:6" ht="63" x14ac:dyDescent="0.25">
      <c r="A72" s="801"/>
      <c r="B72" s="244" t="s">
        <v>659</v>
      </c>
      <c r="C72" s="244" t="s">
        <v>1002</v>
      </c>
      <c r="D72" s="278" t="s">
        <v>910</v>
      </c>
      <c r="E72" s="244" t="s">
        <v>1006</v>
      </c>
      <c r="F72" s="589" t="s">
        <v>1007</v>
      </c>
    </row>
    <row r="73" spans="1:6" ht="31.5" x14ac:dyDescent="0.25">
      <c r="A73" s="801" t="s">
        <v>48</v>
      </c>
      <c r="B73" s="278" t="s">
        <v>678</v>
      </c>
      <c r="C73" s="278" t="s">
        <v>88</v>
      </c>
      <c r="D73" s="278" t="s">
        <v>907</v>
      </c>
      <c r="E73" s="244" t="s">
        <v>1010</v>
      </c>
      <c r="F73" s="589" t="s">
        <v>1013</v>
      </c>
    </row>
    <row r="74" spans="1:6" ht="47.25" x14ac:dyDescent="0.25">
      <c r="A74" s="801"/>
      <c r="B74" s="244" t="s">
        <v>858</v>
      </c>
      <c r="C74" s="278" t="s">
        <v>88</v>
      </c>
      <c r="D74" s="545" t="s">
        <v>1014</v>
      </c>
      <c r="E74" s="244" t="s">
        <v>1011</v>
      </c>
      <c r="F74" s="589" t="s">
        <v>1012</v>
      </c>
    </row>
    <row r="75" spans="1:6" ht="70.5" customHeight="1" x14ac:dyDescent="0.25">
      <c r="A75" s="801" t="s">
        <v>49</v>
      </c>
      <c r="B75" s="278" t="s">
        <v>678</v>
      </c>
      <c r="C75" s="278"/>
      <c r="D75" s="545" t="s">
        <v>1020</v>
      </c>
      <c r="E75" s="543">
        <v>41436</v>
      </c>
      <c r="F75" s="591" t="s">
        <v>1022</v>
      </c>
    </row>
    <row r="76" spans="1:6" ht="47.25" x14ac:dyDescent="0.25">
      <c r="A76" s="801"/>
      <c r="B76" s="244" t="s">
        <v>858</v>
      </c>
      <c r="C76" s="545" t="s">
        <v>891</v>
      </c>
      <c r="D76" s="545" t="s">
        <v>1021</v>
      </c>
      <c r="E76" s="543">
        <v>41458</v>
      </c>
      <c r="F76" s="591" t="s">
        <v>1023</v>
      </c>
    </row>
    <row r="77" spans="1:6" ht="31.5" x14ac:dyDescent="0.25">
      <c r="A77" s="801" t="s">
        <v>50</v>
      </c>
      <c r="B77" s="244" t="s">
        <v>847</v>
      </c>
      <c r="C77" s="244" t="s">
        <v>1018</v>
      </c>
      <c r="D77" s="278" t="s">
        <v>907</v>
      </c>
      <c r="E77" s="546">
        <v>41542</v>
      </c>
      <c r="F77" s="575">
        <v>41544</v>
      </c>
    </row>
    <row r="78" spans="1:6" ht="48" thickBot="1" x14ac:dyDescent="0.3">
      <c r="A78" s="837"/>
      <c r="B78" s="584" t="s">
        <v>858</v>
      </c>
      <c r="C78" s="577" t="s">
        <v>1019</v>
      </c>
      <c r="D78" s="577" t="s">
        <v>1014</v>
      </c>
      <c r="E78" s="577" t="s">
        <v>1016</v>
      </c>
      <c r="F78" s="590" t="s">
        <v>1017</v>
      </c>
    </row>
    <row r="79" spans="1:6" x14ac:dyDescent="0.25">
      <c r="A79" s="838" t="s">
        <v>96</v>
      </c>
      <c r="B79" s="839"/>
      <c r="C79" s="839"/>
      <c r="D79" s="839"/>
      <c r="E79" s="839"/>
      <c r="F79" s="840"/>
    </row>
    <row r="80" spans="1:6" ht="47.25" x14ac:dyDescent="0.25">
      <c r="A80" s="841" t="s">
        <v>51</v>
      </c>
      <c r="B80" s="545" t="s">
        <v>1024</v>
      </c>
      <c r="C80" s="545" t="s">
        <v>88</v>
      </c>
      <c r="D80" s="545" t="s">
        <v>1025</v>
      </c>
      <c r="E80" s="244" t="s">
        <v>88</v>
      </c>
      <c r="F80" s="576" t="s">
        <v>1026</v>
      </c>
    </row>
    <row r="81" spans="1:6" ht="47.25" x14ac:dyDescent="0.25">
      <c r="A81" s="841"/>
      <c r="B81" s="545" t="s">
        <v>1027</v>
      </c>
      <c r="C81" s="545" t="s">
        <v>88</v>
      </c>
      <c r="D81" s="545" t="s">
        <v>1028</v>
      </c>
      <c r="E81" s="244" t="s">
        <v>88</v>
      </c>
      <c r="F81" s="576" t="s">
        <v>1029</v>
      </c>
    </row>
    <row r="82" spans="1:6" ht="47.25" x14ac:dyDescent="0.25">
      <c r="A82" s="841" t="s">
        <v>52</v>
      </c>
      <c r="B82" s="545" t="s">
        <v>1024</v>
      </c>
      <c r="C82" s="545" t="s">
        <v>88</v>
      </c>
      <c r="D82" s="545" t="s">
        <v>1025</v>
      </c>
      <c r="E82" s="244" t="s">
        <v>88</v>
      </c>
      <c r="F82" s="576" t="s">
        <v>1031</v>
      </c>
    </row>
    <row r="83" spans="1:6" ht="47.25" x14ac:dyDescent="0.25">
      <c r="A83" s="841"/>
      <c r="B83" s="545" t="s">
        <v>1027</v>
      </c>
      <c r="C83" s="545" t="s">
        <v>88</v>
      </c>
      <c r="D83" s="545" t="s">
        <v>1028</v>
      </c>
      <c r="E83" s="244" t="s">
        <v>88</v>
      </c>
      <c r="F83" s="576" t="s">
        <v>1030</v>
      </c>
    </row>
    <row r="84" spans="1:6" ht="47.25" x14ac:dyDescent="0.25">
      <c r="A84" s="841" t="s">
        <v>53</v>
      </c>
      <c r="B84" s="545" t="s">
        <v>1024</v>
      </c>
      <c r="C84" s="545" t="s">
        <v>88</v>
      </c>
      <c r="D84" s="545" t="s">
        <v>1025</v>
      </c>
      <c r="E84" s="244" t="s">
        <v>88</v>
      </c>
      <c r="F84" s="576" t="s">
        <v>1031</v>
      </c>
    </row>
    <row r="85" spans="1:6" ht="47.25" x14ac:dyDescent="0.25">
      <c r="A85" s="841"/>
      <c r="B85" s="545" t="s">
        <v>1027</v>
      </c>
      <c r="C85" s="278" t="s">
        <v>88</v>
      </c>
      <c r="D85" s="545" t="s">
        <v>1028</v>
      </c>
      <c r="E85" s="244" t="s">
        <v>88</v>
      </c>
      <c r="F85" s="576" t="s">
        <v>1030</v>
      </c>
    </row>
    <row r="86" spans="1:6" ht="47.25" x14ac:dyDescent="0.25">
      <c r="A86" s="841" t="s">
        <v>55</v>
      </c>
      <c r="B86" s="545" t="s">
        <v>1024</v>
      </c>
      <c r="C86" s="545" t="s">
        <v>88</v>
      </c>
      <c r="D86" s="545" t="s">
        <v>1025</v>
      </c>
      <c r="E86" s="244" t="s">
        <v>88</v>
      </c>
      <c r="F86" s="576" t="s">
        <v>1031</v>
      </c>
    </row>
    <row r="87" spans="1:6" ht="47.25" x14ac:dyDescent="0.25">
      <c r="A87" s="841"/>
      <c r="B87" s="545" t="s">
        <v>1027</v>
      </c>
      <c r="C87" s="278" t="s">
        <v>88</v>
      </c>
      <c r="D87" s="545" t="s">
        <v>1028</v>
      </c>
      <c r="E87" s="244" t="s">
        <v>88</v>
      </c>
      <c r="F87" s="576" t="s">
        <v>1030</v>
      </c>
    </row>
    <row r="88" spans="1:6" ht="47.25" x14ac:dyDescent="0.25">
      <c r="A88" s="841" t="s">
        <v>57</v>
      </c>
      <c r="B88" s="545" t="s">
        <v>1024</v>
      </c>
      <c r="C88" s="278" t="s">
        <v>88</v>
      </c>
      <c r="D88" s="545" t="s">
        <v>1025</v>
      </c>
      <c r="E88" s="244" t="s">
        <v>88</v>
      </c>
      <c r="F88" s="576" t="s">
        <v>1026</v>
      </c>
    </row>
    <row r="89" spans="1:6" ht="47.25" x14ac:dyDescent="0.25">
      <c r="A89" s="841"/>
      <c r="B89" s="545" t="s">
        <v>1027</v>
      </c>
      <c r="C89" s="278" t="s">
        <v>88</v>
      </c>
      <c r="D89" s="545" t="s">
        <v>1028</v>
      </c>
      <c r="E89" s="244" t="s">
        <v>84</v>
      </c>
      <c r="F89" s="576" t="s">
        <v>1029</v>
      </c>
    </row>
    <row r="90" spans="1:6" ht="31.5" x14ac:dyDescent="0.25">
      <c r="A90" s="841"/>
      <c r="B90" s="616" t="s">
        <v>1032</v>
      </c>
      <c r="C90" s="278" t="s">
        <v>88</v>
      </c>
      <c r="D90" s="545" t="s">
        <v>1034</v>
      </c>
      <c r="E90" s="244" t="s">
        <v>84</v>
      </c>
      <c r="F90" s="576" t="s">
        <v>1033</v>
      </c>
    </row>
    <row r="91" spans="1:6" ht="47.25" x14ac:dyDescent="0.25">
      <c r="A91" s="841" t="s">
        <v>59</v>
      </c>
      <c r="B91" s="545" t="s">
        <v>1024</v>
      </c>
      <c r="C91" s="278" t="s">
        <v>88</v>
      </c>
      <c r="D91" s="545" t="s">
        <v>1025</v>
      </c>
      <c r="E91" s="244" t="s">
        <v>88</v>
      </c>
      <c r="F91" s="576" t="s">
        <v>1026</v>
      </c>
    </row>
    <row r="92" spans="1:6" ht="47.25" x14ac:dyDescent="0.25">
      <c r="A92" s="841"/>
      <c r="B92" s="545" t="s">
        <v>1027</v>
      </c>
      <c r="C92" s="278" t="s">
        <v>88</v>
      </c>
      <c r="D92" s="545" t="s">
        <v>1028</v>
      </c>
      <c r="E92" s="244" t="s">
        <v>84</v>
      </c>
      <c r="F92" s="576" t="s">
        <v>1029</v>
      </c>
    </row>
    <row r="93" spans="1:6" ht="31.5" x14ac:dyDescent="0.25">
      <c r="A93" s="841"/>
      <c r="B93" s="616" t="s">
        <v>1032</v>
      </c>
      <c r="C93" s="278" t="s">
        <v>88</v>
      </c>
      <c r="D93" s="545" t="s">
        <v>1034</v>
      </c>
      <c r="E93" s="244" t="s">
        <v>84</v>
      </c>
      <c r="F93" s="576" t="s">
        <v>1033</v>
      </c>
    </row>
    <row r="94" spans="1:6" ht="47.25" x14ac:dyDescent="0.25">
      <c r="A94" s="841" t="s">
        <v>60</v>
      </c>
      <c r="B94" s="545" t="s">
        <v>1024</v>
      </c>
      <c r="C94" s="545" t="s">
        <v>88</v>
      </c>
      <c r="D94" s="545" t="s">
        <v>1025</v>
      </c>
      <c r="E94" s="244" t="s">
        <v>88</v>
      </c>
      <c r="F94" s="576" t="s">
        <v>1031</v>
      </c>
    </row>
    <row r="95" spans="1:6" ht="48" thickBot="1" x14ac:dyDescent="0.3">
      <c r="A95" s="843"/>
      <c r="B95" s="577" t="s">
        <v>1027</v>
      </c>
      <c r="C95" s="605" t="s">
        <v>88</v>
      </c>
      <c r="D95" s="577" t="s">
        <v>1028</v>
      </c>
      <c r="E95" s="584" t="s">
        <v>88</v>
      </c>
      <c r="F95" s="579" t="s">
        <v>1030</v>
      </c>
    </row>
    <row r="96" spans="1:6" x14ac:dyDescent="0.25">
      <c r="A96" s="838" t="s">
        <v>99</v>
      </c>
      <c r="B96" s="839"/>
      <c r="C96" s="839"/>
      <c r="D96" s="839"/>
      <c r="E96" s="839"/>
      <c r="F96" s="840"/>
    </row>
    <row r="97" spans="1:6" ht="47.25" x14ac:dyDescent="0.25">
      <c r="A97" s="801" t="s">
        <v>23</v>
      </c>
      <c r="B97" s="244" t="s">
        <v>678</v>
      </c>
      <c r="C97" s="244" t="s">
        <v>1048</v>
      </c>
      <c r="D97" s="244" t="s">
        <v>1037</v>
      </c>
      <c r="E97" s="586" t="s">
        <v>1040</v>
      </c>
      <c r="F97" s="575" t="s">
        <v>1044</v>
      </c>
    </row>
    <row r="98" spans="1:6" ht="47.25" x14ac:dyDescent="0.25">
      <c r="A98" s="801"/>
      <c r="B98" s="244" t="s">
        <v>1027</v>
      </c>
      <c r="C98" s="244" t="s">
        <v>1036</v>
      </c>
      <c r="D98" s="244" t="s">
        <v>1037</v>
      </c>
      <c r="E98" s="274" t="s">
        <v>1041</v>
      </c>
      <c r="F98" s="575" t="s">
        <v>1045</v>
      </c>
    </row>
    <row r="99" spans="1:6" ht="47.25" x14ac:dyDescent="0.25">
      <c r="A99" s="801"/>
      <c r="B99" s="244" t="s">
        <v>657</v>
      </c>
      <c r="C99" s="244" t="s">
        <v>909</v>
      </c>
      <c r="D99" s="244" t="s">
        <v>1038</v>
      </c>
      <c r="E99" s="244" t="s">
        <v>1042</v>
      </c>
      <c r="F99" s="575" t="s">
        <v>1046</v>
      </c>
    </row>
    <row r="100" spans="1:6" ht="94.5" x14ac:dyDescent="0.25">
      <c r="A100" s="801"/>
      <c r="B100" s="545" t="s">
        <v>645</v>
      </c>
      <c r="C100" s="545" t="s">
        <v>645</v>
      </c>
      <c r="D100" s="545" t="s">
        <v>1039</v>
      </c>
      <c r="E100" s="574" t="s">
        <v>1043</v>
      </c>
      <c r="F100" s="576" t="s">
        <v>1047</v>
      </c>
    </row>
    <row r="101" spans="1:6" ht="47.25" x14ac:dyDescent="0.25">
      <c r="A101" s="841" t="s">
        <v>114</v>
      </c>
      <c r="B101" s="244" t="s">
        <v>678</v>
      </c>
      <c r="C101" s="244" t="s">
        <v>1048</v>
      </c>
      <c r="D101" s="244" t="s">
        <v>1037</v>
      </c>
      <c r="E101" s="586" t="s">
        <v>1040</v>
      </c>
      <c r="F101" s="575" t="s">
        <v>1044</v>
      </c>
    </row>
    <row r="102" spans="1:6" ht="47.25" x14ac:dyDescent="0.25">
      <c r="A102" s="841"/>
      <c r="B102" s="244" t="s">
        <v>1027</v>
      </c>
      <c r="C102" s="244" t="s">
        <v>1036</v>
      </c>
      <c r="D102" s="244" t="s">
        <v>1037</v>
      </c>
      <c r="E102" s="274" t="s">
        <v>1041</v>
      </c>
      <c r="F102" s="575" t="s">
        <v>1045</v>
      </c>
    </row>
    <row r="103" spans="1:6" ht="47.25" x14ac:dyDescent="0.25">
      <c r="A103" s="841"/>
      <c r="B103" s="244" t="s">
        <v>657</v>
      </c>
      <c r="C103" s="244" t="s">
        <v>909</v>
      </c>
      <c r="D103" s="244" t="s">
        <v>1038</v>
      </c>
      <c r="E103" s="244" t="s">
        <v>1042</v>
      </c>
      <c r="F103" s="575" t="s">
        <v>1046</v>
      </c>
    </row>
    <row r="104" spans="1:6" ht="94.5" x14ac:dyDescent="0.25">
      <c r="A104" s="841"/>
      <c r="B104" s="545" t="s">
        <v>645</v>
      </c>
      <c r="C104" s="545" t="s">
        <v>645</v>
      </c>
      <c r="D104" s="545" t="s">
        <v>1039</v>
      </c>
      <c r="E104" s="574" t="s">
        <v>1043</v>
      </c>
      <c r="F104" s="576" t="s">
        <v>1047</v>
      </c>
    </row>
    <row r="105" spans="1:6" ht="47.25" x14ac:dyDescent="0.25">
      <c r="A105" s="841" t="s">
        <v>37</v>
      </c>
      <c r="B105" s="244" t="s">
        <v>678</v>
      </c>
      <c r="C105" s="244" t="s">
        <v>1048</v>
      </c>
      <c r="D105" s="244" t="s">
        <v>1037</v>
      </c>
      <c r="E105" s="586" t="s">
        <v>1040</v>
      </c>
      <c r="F105" s="575" t="s">
        <v>1044</v>
      </c>
    </row>
    <row r="106" spans="1:6" ht="63.75" customHeight="1" x14ac:dyDescent="0.25">
      <c r="A106" s="841"/>
      <c r="B106" s="244" t="s">
        <v>1027</v>
      </c>
      <c r="C106" s="244" t="s">
        <v>1036</v>
      </c>
      <c r="D106" s="244" t="s">
        <v>1037</v>
      </c>
      <c r="E106" s="274" t="s">
        <v>1041</v>
      </c>
      <c r="F106" s="575" t="s">
        <v>1045</v>
      </c>
    </row>
    <row r="107" spans="1:6" ht="47.25" x14ac:dyDescent="0.25">
      <c r="A107" s="841"/>
      <c r="B107" s="244" t="s">
        <v>657</v>
      </c>
      <c r="C107" s="244" t="s">
        <v>909</v>
      </c>
      <c r="D107" s="244" t="s">
        <v>1038</v>
      </c>
      <c r="E107" s="244" t="s">
        <v>1042</v>
      </c>
      <c r="F107" s="575" t="s">
        <v>1046</v>
      </c>
    </row>
    <row r="108" spans="1:6" ht="93.75" customHeight="1" x14ac:dyDescent="0.25">
      <c r="A108" s="841"/>
      <c r="B108" s="545" t="s">
        <v>645</v>
      </c>
      <c r="C108" s="545" t="s">
        <v>645</v>
      </c>
      <c r="D108" s="545" t="s">
        <v>1039</v>
      </c>
      <c r="E108" s="574" t="s">
        <v>1043</v>
      </c>
      <c r="F108" s="576" t="s">
        <v>1047</v>
      </c>
    </row>
    <row r="109" spans="1:6" ht="66.75" customHeight="1" x14ac:dyDescent="0.25">
      <c r="A109" s="841" t="s">
        <v>39</v>
      </c>
      <c r="B109" s="244" t="s">
        <v>678</v>
      </c>
      <c r="C109" s="244" t="s">
        <v>1048</v>
      </c>
      <c r="D109" s="244" t="s">
        <v>1037</v>
      </c>
      <c r="E109" s="586" t="s">
        <v>1040</v>
      </c>
      <c r="F109" s="575" t="s">
        <v>1044</v>
      </c>
    </row>
    <row r="110" spans="1:6" ht="70.5" customHeight="1" x14ac:dyDescent="0.25">
      <c r="A110" s="841"/>
      <c r="B110" s="244" t="s">
        <v>1027</v>
      </c>
      <c r="C110" s="244" t="s">
        <v>1036</v>
      </c>
      <c r="D110" s="244" t="s">
        <v>1037</v>
      </c>
      <c r="E110" s="274" t="s">
        <v>1041</v>
      </c>
      <c r="F110" s="575" t="s">
        <v>1045</v>
      </c>
    </row>
    <row r="111" spans="1:6" ht="55.5" customHeight="1" x14ac:dyDescent="0.25">
      <c r="A111" s="841"/>
      <c r="B111" s="244" t="s">
        <v>657</v>
      </c>
      <c r="C111" s="244" t="s">
        <v>909</v>
      </c>
      <c r="D111" s="244" t="s">
        <v>1038</v>
      </c>
      <c r="E111" s="244" t="s">
        <v>1042</v>
      </c>
      <c r="F111" s="575" t="s">
        <v>1046</v>
      </c>
    </row>
    <row r="112" spans="1:6" ht="102.75" customHeight="1" thickBot="1" x14ac:dyDescent="0.3">
      <c r="A112" s="843"/>
      <c r="B112" s="577" t="s">
        <v>645</v>
      </c>
      <c r="C112" s="577" t="s">
        <v>645</v>
      </c>
      <c r="D112" s="577" t="s">
        <v>1039</v>
      </c>
      <c r="E112" s="578" t="s">
        <v>1043</v>
      </c>
      <c r="F112" s="579" t="s">
        <v>1047</v>
      </c>
    </row>
    <row r="113" spans="1:6" x14ac:dyDescent="0.25">
      <c r="A113" s="838" t="s">
        <v>100</v>
      </c>
      <c r="B113" s="839"/>
      <c r="C113" s="839"/>
      <c r="D113" s="839"/>
      <c r="E113" s="839"/>
      <c r="F113" s="840"/>
    </row>
    <row r="114" spans="1:6" ht="47.25" x14ac:dyDescent="0.25">
      <c r="A114" s="841" t="s">
        <v>54</v>
      </c>
      <c r="B114" s="244" t="s">
        <v>753</v>
      </c>
      <c r="C114" s="244" t="s">
        <v>850</v>
      </c>
      <c r="D114" s="244" t="s">
        <v>1038</v>
      </c>
      <c r="E114" s="546">
        <v>41471</v>
      </c>
      <c r="F114" s="575" t="s">
        <v>1072</v>
      </c>
    </row>
    <row r="115" spans="1:6" ht="63" x14ac:dyDescent="0.25">
      <c r="A115" s="841"/>
      <c r="B115" s="244" t="s">
        <v>751</v>
      </c>
      <c r="C115" s="244" t="s">
        <v>1049</v>
      </c>
      <c r="D115" s="244" t="s">
        <v>1037</v>
      </c>
      <c r="E115" s="546">
        <v>41788</v>
      </c>
      <c r="F115" s="575" t="s">
        <v>1050</v>
      </c>
    </row>
    <row r="116" spans="1:6" ht="47.25" x14ac:dyDescent="0.25">
      <c r="A116" s="841"/>
      <c r="B116" s="244" t="s">
        <v>858</v>
      </c>
      <c r="C116" s="244" t="s">
        <v>891</v>
      </c>
      <c r="D116" s="545" t="s">
        <v>1028</v>
      </c>
      <c r="E116" s="606" t="s">
        <v>1051</v>
      </c>
      <c r="F116" s="575" t="s">
        <v>1052</v>
      </c>
    </row>
    <row r="117" spans="1:6" ht="94.5" customHeight="1" x14ac:dyDescent="0.25">
      <c r="A117" s="841"/>
      <c r="B117" s="244" t="s">
        <v>603</v>
      </c>
      <c r="C117" s="244" t="s">
        <v>1053</v>
      </c>
      <c r="D117" s="545" t="s">
        <v>1039</v>
      </c>
      <c r="E117" s="546">
        <v>40878</v>
      </c>
      <c r="F117" s="575" t="s">
        <v>1054</v>
      </c>
    </row>
    <row r="118" spans="1:6" ht="45" customHeight="1" x14ac:dyDescent="0.25">
      <c r="A118" s="841" t="s">
        <v>56</v>
      </c>
      <c r="B118" s="244" t="s">
        <v>858</v>
      </c>
      <c r="C118" s="244" t="s">
        <v>891</v>
      </c>
      <c r="D118" s="545" t="s">
        <v>1028</v>
      </c>
      <c r="E118" s="274" t="s">
        <v>1055</v>
      </c>
      <c r="F118" s="596" t="s">
        <v>1057</v>
      </c>
    </row>
    <row r="119" spans="1:6" ht="100.5" customHeight="1" x14ac:dyDescent="0.25">
      <c r="A119" s="841"/>
      <c r="B119" s="244" t="s">
        <v>603</v>
      </c>
      <c r="C119" s="244" t="s">
        <v>1053</v>
      </c>
      <c r="D119" s="545" t="s">
        <v>1039</v>
      </c>
      <c r="E119" s="244" t="s">
        <v>1056</v>
      </c>
      <c r="F119" s="589" t="s">
        <v>1058</v>
      </c>
    </row>
    <row r="120" spans="1:6" ht="88.5" customHeight="1" x14ac:dyDescent="0.25">
      <c r="A120" s="841" t="s">
        <v>364</v>
      </c>
      <c r="B120" s="244" t="s">
        <v>751</v>
      </c>
      <c r="C120" s="244" t="s">
        <v>88</v>
      </c>
      <c r="D120" s="244" t="s">
        <v>1059</v>
      </c>
      <c r="E120" s="244" t="s">
        <v>1060</v>
      </c>
      <c r="F120" s="575" t="s">
        <v>1061</v>
      </c>
    </row>
    <row r="121" spans="1:6" ht="47.25" x14ac:dyDescent="0.25">
      <c r="A121" s="841"/>
      <c r="B121" s="244" t="s">
        <v>764</v>
      </c>
      <c r="C121" s="278" t="s">
        <v>88</v>
      </c>
      <c r="D121" s="244" t="s">
        <v>1062</v>
      </c>
      <c r="E121" s="546" t="s">
        <v>1063</v>
      </c>
      <c r="F121" s="589" t="s">
        <v>1064</v>
      </c>
    </row>
    <row r="122" spans="1:6" ht="102" customHeight="1" x14ac:dyDescent="0.25">
      <c r="A122" s="841" t="s">
        <v>61</v>
      </c>
      <c r="B122" s="244" t="s">
        <v>1070</v>
      </c>
      <c r="C122" s="278" t="s">
        <v>88</v>
      </c>
      <c r="D122" s="244" t="s">
        <v>1065</v>
      </c>
      <c r="E122" s="546">
        <v>40932</v>
      </c>
      <c r="F122" s="589" t="s">
        <v>1066</v>
      </c>
    </row>
    <row r="123" spans="1:6" ht="112.5" customHeight="1" x14ac:dyDescent="0.25">
      <c r="A123" s="841"/>
      <c r="B123" s="244" t="s">
        <v>603</v>
      </c>
      <c r="C123" s="278" t="s">
        <v>88</v>
      </c>
      <c r="D123" s="244" t="s">
        <v>1067</v>
      </c>
      <c r="E123" s="546">
        <v>40883</v>
      </c>
      <c r="F123" s="575" t="s">
        <v>1071</v>
      </c>
    </row>
    <row r="124" spans="1:6" ht="32.25" thickBot="1" x14ac:dyDescent="0.3">
      <c r="A124" s="843"/>
      <c r="B124" s="584" t="s">
        <v>605</v>
      </c>
      <c r="C124" s="605" t="s">
        <v>88</v>
      </c>
      <c r="D124" s="584" t="s">
        <v>1068</v>
      </c>
      <c r="E124" s="582">
        <v>41298</v>
      </c>
      <c r="F124" s="590" t="s">
        <v>1069</v>
      </c>
    </row>
    <row r="125" spans="1:6" x14ac:dyDescent="0.25">
      <c r="A125" s="838" t="s">
        <v>97</v>
      </c>
      <c r="B125" s="839"/>
      <c r="C125" s="839"/>
      <c r="D125" s="839"/>
      <c r="E125" s="839"/>
      <c r="F125" s="840"/>
    </row>
    <row r="126" spans="1:6" ht="47.25" x14ac:dyDescent="0.25">
      <c r="A126" s="841" t="s">
        <v>62</v>
      </c>
      <c r="B126" s="244" t="s">
        <v>764</v>
      </c>
      <c r="C126" s="244" t="s">
        <v>1077</v>
      </c>
      <c r="D126" s="244" t="s">
        <v>1073</v>
      </c>
      <c r="E126" s="546">
        <v>41603</v>
      </c>
      <c r="F126" s="589" t="s">
        <v>1074</v>
      </c>
    </row>
    <row r="127" spans="1:6" ht="68.25" customHeight="1" x14ac:dyDescent="0.25">
      <c r="A127" s="841"/>
      <c r="B127" s="244" t="s">
        <v>751</v>
      </c>
      <c r="C127" s="244" t="s">
        <v>1078</v>
      </c>
      <c r="D127" s="244" t="s">
        <v>1075</v>
      </c>
      <c r="E127" s="546">
        <v>41983</v>
      </c>
      <c r="F127" s="596" t="s">
        <v>1076</v>
      </c>
    </row>
    <row r="128" spans="1:6" ht="68.25" customHeight="1" x14ac:dyDescent="0.25">
      <c r="A128" s="841" t="s">
        <v>63</v>
      </c>
      <c r="B128" s="244" t="s">
        <v>645</v>
      </c>
      <c r="C128" s="244" t="s">
        <v>645</v>
      </c>
      <c r="D128" s="244" t="s">
        <v>1079</v>
      </c>
      <c r="E128" s="546">
        <v>41549</v>
      </c>
      <c r="F128" s="589" t="s">
        <v>1085</v>
      </c>
    </row>
    <row r="129" spans="1:6" ht="94.5" x14ac:dyDescent="0.25">
      <c r="A129" s="841"/>
      <c r="B129" s="244" t="s">
        <v>1080</v>
      </c>
      <c r="C129" s="244" t="s">
        <v>1081</v>
      </c>
      <c r="D129" s="244" t="s">
        <v>1096</v>
      </c>
      <c r="E129" s="546">
        <v>41374</v>
      </c>
      <c r="F129" s="589" t="s">
        <v>1084</v>
      </c>
    </row>
    <row r="130" spans="1:6" ht="47.25" x14ac:dyDescent="0.25">
      <c r="A130" s="611" t="s">
        <v>64</v>
      </c>
      <c r="B130" s="244" t="s">
        <v>858</v>
      </c>
      <c r="C130" s="244" t="s">
        <v>1083</v>
      </c>
      <c r="D130" s="244" t="s">
        <v>887</v>
      </c>
      <c r="E130" s="546">
        <v>41617</v>
      </c>
      <c r="F130" s="589" t="s">
        <v>1082</v>
      </c>
    </row>
    <row r="131" spans="1:6" ht="82.5" customHeight="1" x14ac:dyDescent="0.25">
      <c r="A131" s="841" t="s">
        <v>66</v>
      </c>
      <c r="B131" s="244" t="s">
        <v>1080</v>
      </c>
      <c r="C131" s="244" t="s">
        <v>1086</v>
      </c>
      <c r="D131" s="244" t="s">
        <v>1096</v>
      </c>
      <c r="E131" s="244" t="s">
        <v>1087</v>
      </c>
      <c r="F131" s="589" t="s">
        <v>1088</v>
      </c>
    </row>
    <row r="132" spans="1:6" ht="51" customHeight="1" x14ac:dyDescent="0.25">
      <c r="A132" s="841"/>
      <c r="B132" s="244" t="s">
        <v>858</v>
      </c>
      <c r="C132" s="244" t="s">
        <v>1089</v>
      </c>
      <c r="D132" s="244" t="s">
        <v>887</v>
      </c>
      <c r="E132" s="244" t="s">
        <v>1090</v>
      </c>
      <c r="F132" s="589" t="s">
        <v>1091</v>
      </c>
    </row>
    <row r="133" spans="1:6" ht="63" x14ac:dyDescent="0.25">
      <c r="A133" s="841"/>
      <c r="B133" s="244" t="s">
        <v>847</v>
      </c>
      <c r="C133" s="244" t="s">
        <v>1092</v>
      </c>
      <c r="D133" s="244" t="s">
        <v>1075</v>
      </c>
      <c r="E133" s="244" t="s">
        <v>1093</v>
      </c>
      <c r="F133" s="589" t="s">
        <v>1094</v>
      </c>
    </row>
    <row r="134" spans="1:6" ht="48.75" customHeight="1" x14ac:dyDescent="0.25">
      <c r="A134" s="841"/>
      <c r="B134" s="244" t="s">
        <v>603</v>
      </c>
      <c r="C134" s="244" t="s">
        <v>603</v>
      </c>
      <c r="D134" s="244" t="s">
        <v>1079</v>
      </c>
      <c r="E134" s="244" t="s">
        <v>1093</v>
      </c>
      <c r="F134" s="589" t="s">
        <v>1095</v>
      </c>
    </row>
    <row r="135" spans="1:6" ht="61.5" customHeight="1" x14ac:dyDescent="0.25">
      <c r="A135" s="841" t="s">
        <v>65</v>
      </c>
      <c r="B135" s="244" t="s">
        <v>858</v>
      </c>
      <c r="C135" s="244" t="s">
        <v>1036</v>
      </c>
      <c r="D135" s="244" t="s">
        <v>887</v>
      </c>
      <c r="E135" s="546">
        <v>41670</v>
      </c>
      <c r="F135" s="589" t="s">
        <v>1100</v>
      </c>
    </row>
    <row r="136" spans="1:6" ht="63" x14ac:dyDescent="0.25">
      <c r="A136" s="841"/>
      <c r="B136" s="616" t="s">
        <v>1156</v>
      </c>
      <c r="C136" s="244" t="s">
        <v>1099</v>
      </c>
      <c r="D136" s="244" t="s">
        <v>1075</v>
      </c>
      <c r="E136" s="546">
        <v>42004</v>
      </c>
      <c r="F136" s="589" t="s">
        <v>1100</v>
      </c>
    </row>
    <row r="137" spans="1:6" ht="55.5" customHeight="1" x14ac:dyDescent="0.25">
      <c r="A137" s="841" t="s">
        <v>89</v>
      </c>
      <c r="B137" s="244" t="s">
        <v>858</v>
      </c>
      <c r="C137" s="244" t="s">
        <v>1036</v>
      </c>
      <c r="D137" s="244" t="s">
        <v>887</v>
      </c>
      <c r="E137" s="602">
        <v>41379</v>
      </c>
      <c r="F137" s="619" t="s">
        <v>1101</v>
      </c>
    </row>
    <row r="138" spans="1:6" ht="63.75" thickBot="1" x14ac:dyDescent="0.3">
      <c r="A138" s="843"/>
      <c r="B138" s="618" t="s">
        <v>1156</v>
      </c>
      <c r="C138" s="584" t="s">
        <v>1099</v>
      </c>
      <c r="D138" s="584" t="s">
        <v>1075</v>
      </c>
      <c r="E138" s="620">
        <v>41473</v>
      </c>
      <c r="F138" s="621" t="s">
        <v>1102</v>
      </c>
    </row>
    <row r="139" spans="1:6" x14ac:dyDescent="0.25">
      <c r="A139" s="838" t="s">
        <v>98</v>
      </c>
      <c r="B139" s="839"/>
      <c r="C139" s="839"/>
      <c r="D139" s="839"/>
      <c r="E139" s="839"/>
      <c r="F139" s="840"/>
    </row>
    <row r="140" spans="1:6" ht="47.25" x14ac:dyDescent="0.25">
      <c r="A140" s="801" t="s">
        <v>68</v>
      </c>
      <c r="B140" s="545" t="s">
        <v>1104</v>
      </c>
      <c r="C140" s="545" t="s">
        <v>795</v>
      </c>
      <c r="D140" s="244" t="s">
        <v>1106</v>
      </c>
      <c r="E140" s="278" t="s">
        <v>88</v>
      </c>
      <c r="F140" s="591" t="s">
        <v>1107</v>
      </c>
    </row>
    <row r="141" spans="1:6" ht="31.5" x14ac:dyDescent="0.25">
      <c r="A141" s="801"/>
      <c r="B141" s="545" t="s">
        <v>1105</v>
      </c>
      <c r="C141" s="278" t="s">
        <v>88</v>
      </c>
      <c r="D141" s="244" t="s">
        <v>887</v>
      </c>
      <c r="E141" s="278" t="s">
        <v>88</v>
      </c>
      <c r="F141" s="591">
        <v>41157</v>
      </c>
    </row>
    <row r="142" spans="1:6" ht="47.25" x14ac:dyDescent="0.25">
      <c r="A142" s="801"/>
      <c r="B142" s="244" t="s">
        <v>797</v>
      </c>
      <c r="C142" s="278" t="s">
        <v>88</v>
      </c>
      <c r="D142" s="244" t="s">
        <v>1038</v>
      </c>
      <c r="E142" s="278" t="s">
        <v>88</v>
      </c>
      <c r="F142" s="575">
        <v>41388</v>
      </c>
    </row>
    <row r="143" spans="1:6" ht="31.5" x14ac:dyDescent="0.25">
      <c r="A143" s="801"/>
      <c r="B143" s="244" t="s">
        <v>1103</v>
      </c>
      <c r="C143" s="278" t="s">
        <v>88</v>
      </c>
      <c r="D143" s="244" t="s">
        <v>1106</v>
      </c>
      <c r="E143" s="278" t="s">
        <v>88</v>
      </c>
      <c r="F143" s="575">
        <v>41393</v>
      </c>
    </row>
    <row r="144" spans="1:6" ht="94.5" x14ac:dyDescent="0.25">
      <c r="A144" s="801" t="s">
        <v>69</v>
      </c>
      <c r="B144" s="244" t="s">
        <v>1080</v>
      </c>
      <c r="C144" s="244" t="s">
        <v>760</v>
      </c>
      <c r="D144" s="244" t="s">
        <v>1065</v>
      </c>
      <c r="E144" s="602">
        <v>40858</v>
      </c>
      <c r="F144" s="575" t="s">
        <v>1109</v>
      </c>
    </row>
    <row r="145" spans="1:6" ht="47.25" x14ac:dyDescent="0.25">
      <c r="A145" s="801"/>
      <c r="B145" s="244" t="s">
        <v>858</v>
      </c>
      <c r="C145" s="244" t="s">
        <v>1108</v>
      </c>
      <c r="D145" s="244" t="s">
        <v>887</v>
      </c>
      <c r="E145" s="602">
        <v>41555</v>
      </c>
      <c r="F145" s="575" t="s">
        <v>88</v>
      </c>
    </row>
    <row r="146" spans="1:6" ht="63" x14ac:dyDescent="0.25">
      <c r="A146" s="801"/>
      <c r="B146" s="616" t="s">
        <v>1156</v>
      </c>
      <c r="C146" s="244" t="s">
        <v>1112</v>
      </c>
      <c r="D146" s="278" t="s">
        <v>1075</v>
      </c>
      <c r="E146" s="602">
        <v>41762</v>
      </c>
      <c r="F146" s="575" t="s">
        <v>88</v>
      </c>
    </row>
    <row r="147" spans="1:6" ht="47.25" x14ac:dyDescent="0.25">
      <c r="A147" s="801" t="s">
        <v>70</v>
      </c>
      <c r="B147" s="244" t="s">
        <v>858</v>
      </c>
      <c r="C147" s="244" t="s">
        <v>1077</v>
      </c>
      <c r="D147" s="244" t="s">
        <v>887</v>
      </c>
      <c r="E147" s="244" t="s">
        <v>1113</v>
      </c>
      <c r="F147" s="589" t="s">
        <v>1113</v>
      </c>
    </row>
    <row r="148" spans="1:6" ht="63" x14ac:dyDescent="0.25">
      <c r="A148" s="801"/>
      <c r="B148" s="244" t="s">
        <v>847</v>
      </c>
      <c r="C148" s="244" t="s">
        <v>1117</v>
      </c>
      <c r="D148" s="244" t="s">
        <v>1114</v>
      </c>
      <c r="E148" s="244" t="s">
        <v>1115</v>
      </c>
      <c r="F148" s="589" t="s">
        <v>1116</v>
      </c>
    </row>
    <row r="149" spans="1:6" x14ac:dyDescent="0.25">
      <c r="A149" s="801" t="s">
        <v>71</v>
      </c>
      <c r="B149" s="545" t="s">
        <v>597</v>
      </c>
      <c r="C149" s="244" t="s">
        <v>88</v>
      </c>
      <c r="D149" s="545" t="s">
        <v>229</v>
      </c>
      <c r="E149" s="244" t="s">
        <v>88</v>
      </c>
      <c r="F149" s="591" t="s">
        <v>1125</v>
      </c>
    </row>
    <row r="150" spans="1:6" ht="63" x14ac:dyDescent="0.25">
      <c r="A150" s="801"/>
      <c r="B150" s="545" t="s">
        <v>1070</v>
      </c>
      <c r="C150" s="244" t="s">
        <v>88</v>
      </c>
      <c r="D150" s="545" t="s">
        <v>1120</v>
      </c>
      <c r="E150" s="244" t="s">
        <v>88</v>
      </c>
      <c r="F150" s="576" t="s">
        <v>1122</v>
      </c>
    </row>
    <row r="151" spans="1:6" ht="31.5" x14ac:dyDescent="0.25">
      <c r="A151" s="801"/>
      <c r="B151" s="616" t="s">
        <v>1156</v>
      </c>
      <c r="C151" s="244" t="s">
        <v>88</v>
      </c>
      <c r="D151" s="545" t="s">
        <v>907</v>
      </c>
      <c r="E151" s="244" t="s">
        <v>88</v>
      </c>
      <c r="F151" s="576" t="s">
        <v>1123</v>
      </c>
    </row>
    <row r="152" spans="1:6" ht="31.5" x14ac:dyDescent="0.25">
      <c r="A152" s="801"/>
      <c r="B152" s="545" t="s">
        <v>1118</v>
      </c>
      <c r="C152" s="244" t="s">
        <v>88</v>
      </c>
      <c r="D152" s="545" t="s">
        <v>887</v>
      </c>
      <c r="E152" s="244" t="s">
        <v>88</v>
      </c>
      <c r="F152" s="576" t="s">
        <v>1124</v>
      </c>
    </row>
    <row r="153" spans="1:6" ht="31.5" x14ac:dyDescent="0.25">
      <c r="A153" s="801"/>
      <c r="B153" s="545" t="s">
        <v>1119</v>
      </c>
      <c r="C153" s="244" t="s">
        <v>88</v>
      </c>
      <c r="D153" s="545" t="s">
        <v>1121</v>
      </c>
      <c r="E153" s="244" t="s">
        <v>88</v>
      </c>
      <c r="F153" s="591" t="s">
        <v>1126</v>
      </c>
    </row>
    <row r="154" spans="1:6" x14ac:dyDescent="0.25">
      <c r="A154" s="801" t="s">
        <v>72</v>
      </c>
      <c r="B154" s="545" t="s">
        <v>1134</v>
      </c>
      <c r="C154" s="545" t="s">
        <v>88</v>
      </c>
      <c r="D154" s="545" t="s">
        <v>222</v>
      </c>
      <c r="E154" s="543">
        <v>38658</v>
      </c>
      <c r="F154" s="576" t="s">
        <v>1135</v>
      </c>
    </row>
    <row r="155" spans="1:6" ht="31.5" x14ac:dyDescent="0.25">
      <c r="A155" s="801"/>
      <c r="B155" s="545" t="s">
        <v>1070</v>
      </c>
      <c r="C155" s="545" t="s">
        <v>88</v>
      </c>
      <c r="D155" s="545" t="s">
        <v>907</v>
      </c>
      <c r="E155" s="543">
        <v>40968</v>
      </c>
      <c r="F155" s="591">
        <v>41639</v>
      </c>
    </row>
    <row r="156" spans="1:6" ht="31.5" x14ac:dyDescent="0.25">
      <c r="A156" s="801"/>
      <c r="B156" s="545" t="s">
        <v>1137</v>
      </c>
      <c r="C156" s="545" t="s">
        <v>88</v>
      </c>
      <c r="D156" s="545" t="s">
        <v>1136</v>
      </c>
      <c r="E156" s="543">
        <v>41348</v>
      </c>
      <c r="F156" s="591">
        <v>42369</v>
      </c>
    </row>
    <row r="157" spans="1:6" x14ac:dyDescent="0.25">
      <c r="A157" s="801"/>
      <c r="B157" s="545" t="s">
        <v>659</v>
      </c>
      <c r="C157" s="545" t="s">
        <v>88</v>
      </c>
      <c r="D157" s="545" t="s">
        <v>1136</v>
      </c>
      <c r="E157" s="543">
        <v>41365</v>
      </c>
      <c r="F157" s="591">
        <v>42369</v>
      </c>
    </row>
    <row r="158" spans="1:6" ht="47.25" x14ac:dyDescent="0.25">
      <c r="A158" s="610" t="s">
        <v>73</v>
      </c>
      <c r="B158" s="545" t="s">
        <v>862</v>
      </c>
      <c r="C158" s="545" t="s">
        <v>1138</v>
      </c>
      <c r="D158" s="545" t="s">
        <v>887</v>
      </c>
      <c r="E158" s="543">
        <v>41507</v>
      </c>
      <c r="F158" s="576" t="s">
        <v>1139</v>
      </c>
    </row>
    <row r="159" spans="1:6" ht="63" x14ac:dyDescent="0.25">
      <c r="A159" s="801" t="s">
        <v>74</v>
      </c>
      <c r="B159" s="614" t="s">
        <v>753</v>
      </c>
      <c r="C159" s="585" t="s">
        <v>1145</v>
      </c>
      <c r="D159" s="244" t="s">
        <v>1146</v>
      </c>
      <c r="E159" s="244" t="s">
        <v>1147</v>
      </c>
      <c r="F159" s="589" t="s">
        <v>1148</v>
      </c>
    </row>
    <row r="160" spans="1:6" ht="47.25" x14ac:dyDescent="0.25">
      <c r="A160" s="801"/>
      <c r="B160" s="244" t="s">
        <v>764</v>
      </c>
      <c r="C160" s="244" t="s">
        <v>891</v>
      </c>
      <c r="D160" s="244" t="s">
        <v>1114</v>
      </c>
      <c r="E160" s="244" t="s">
        <v>1149</v>
      </c>
      <c r="F160" s="589" t="s">
        <v>1152</v>
      </c>
    </row>
    <row r="161" spans="1:6" ht="63" x14ac:dyDescent="0.25">
      <c r="A161" s="801"/>
      <c r="B161" s="616" t="s">
        <v>1156</v>
      </c>
      <c r="C161" s="244" t="s">
        <v>1153</v>
      </c>
      <c r="D161" s="244" t="s">
        <v>1114</v>
      </c>
      <c r="E161" s="244" t="s">
        <v>1150</v>
      </c>
      <c r="F161" s="589" t="s">
        <v>1151</v>
      </c>
    </row>
    <row r="162" spans="1:6" ht="47.25" x14ac:dyDescent="0.25">
      <c r="A162" s="801" t="s">
        <v>75</v>
      </c>
      <c r="B162" s="616" t="s">
        <v>858</v>
      </c>
      <c r="C162" s="616" t="s">
        <v>88</v>
      </c>
      <c r="D162" s="244" t="s">
        <v>1114</v>
      </c>
      <c r="E162" s="616" t="s">
        <v>1154</v>
      </c>
      <c r="F162" s="617" t="s">
        <v>1155</v>
      </c>
    </row>
    <row r="163" spans="1:6" ht="47.25" x14ac:dyDescent="0.25">
      <c r="A163" s="801"/>
      <c r="B163" s="616" t="s">
        <v>1156</v>
      </c>
      <c r="C163" s="616" t="s">
        <v>88</v>
      </c>
      <c r="D163" s="244" t="s">
        <v>1114</v>
      </c>
      <c r="E163" s="616" t="s">
        <v>1157</v>
      </c>
      <c r="F163" s="617" t="s">
        <v>1158</v>
      </c>
    </row>
    <row r="164" spans="1:6" ht="41.25" customHeight="1" x14ac:dyDescent="0.25">
      <c r="A164" s="801"/>
      <c r="B164" s="545" t="s">
        <v>1159</v>
      </c>
      <c r="C164" s="545" t="s">
        <v>1159</v>
      </c>
      <c r="D164" s="545" t="s">
        <v>1162</v>
      </c>
      <c r="E164" s="545" t="s">
        <v>1160</v>
      </c>
      <c r="F164" s="576" t="s">
        <v>1161</v>
      </c>
    </row>
    <row r="165" spans="1:6" ht="41.25" customHeight="1" thickBot="1" x14ac:dyDescent="0.3">
      <c r="A165" s="837"/>
      <c r="B165" s="577" t="s">
        <v>818</v>
      </c>
      <c r="C165" s="577" t="s">
        <v>818</v>
      </c>
      <c r="D165" s="577" t="s">
        <v>1162</v>
      </c>
      <c r="E165" s="577" t="s">
        <v>1160</v>
      </c>
      <c r="F165" s="579" t="s">
        <v>1161</v>
      </c>
    </row>
    <row r="168" spans="1:6" x14ac:dyDescent="0.25">
      <c r="A168" s="482" t="s">
        <v>1164</v>
      </c>
    </row>
  </sheetData>
  <mergeCells count="61">
    <mergeCell ref="A162:A165"/>
    <mergeCell ref="A147:A148"/>
    <mergeCell ref="A149:A153"/>
    <mergeCell ref="A154:A157"/>
    <mergeCell ref="A159:A161"/>
    <mergeCell ref="A140:A143"/>
    <mergeCell ref="A144:A146"/>
    <mergeCell ref="A126:A127"/>
    <mergeCell ref="A128:A129"/>
    <mergeCell ref="A131:A134"/>
    <mergeCell ref="A135:A136"/>
    <mergeCell ref="A137:A138"/>
    <mergeCell ref="A139:F139"/>
    <mergeCell ref="A114:A117"/>
    <mergeCell ref="A109:A112"/>
    <mergeCell ref="A118:A119"/>
    <mergeCell ref="A120:A121"/>
    <mergeCell ref="A122:A124"/>
    <mergeCell ref="A1:F1"/>
    <mergeCell ref="A73:A74"/>
    <mergeCell ref="A77:A78"/>
    <mergeCell ref="A75:A76"/>
    <mergeCell ref="A80:A81"/>
    <mergeCell ref="A62:F62"/>
    <mergeCell ref="A79:F79"/>
    <mergeCell ref="A19:A20"/>
    <mergeCell ref="A21:A23"/>
    <mergeCell ref="A24:A26"/>
    <mergeCell ref="A30:A31"/>
    <mergeCell ref="A27:A28"/>
    <mergeCell ref="A35:A36"/>
    <mergeCell ref="A38:A40"/>
    <mergeCell ref="A41:A44"/>
    <mergeCell ref="A45:A46"/>
    <mergeCell ref="A125:F125"/>
    <mergeCell ref="A5:A7"/>
    <mergeCell ref="A4:F4"/>
    <mergeCell ref="A15:F15"/>
    <mergeCell ref="A32:F32"/>
    <mergeCell ref="A48:F48"/>
    <mergeCell ref="A9:A11"/>
    <mergeCell ref="A12:A13"/>
    <mergeCell ref="A16:A17"/>
    <mergeCell ref="A82:A83"/>
    <mergeCell ref="A84:A85"/>
    <mergeCell ref="A86:A87"/>
    <mergeCell ref="A88:A90"/>
    <mergeCell ref="A91:A93"/>
    <mergeCell ref="A94:A95"/>
    <mergeCell ref="A33:A34"/>
    <mergeCell ref="A96:F96"/>
    <mergeCell ref="A113:F113"/>
    <mergeCell ref="A97:A100"/>
    <mergeCell ref="A101:A104"/>
    <mergeCell ref="A105:A108"/>
    <mergeCell ref="A70:A72"/>
    <mergeCell ref="A50:A52"/>
    <mergeCell ref="A53:A55"/>
    <mergeCell ref="A56:A58"/>
    <mergeCell ref="A59:A61"/>
    <mergeCell ref="A63:A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sqref="A1:K1"/>
    </sheetView>
  </sheetViews>
  <sheetFormatPr defaultRowHeight="15.75" x14ac:dyDescent="0.25"/>
  <cols>
    <col min="1" max="1" width="21" customWidth="1"/>
    <col min="2" max="2" width="16.25" customWidth="1"/>
    <col min="3" max="3" width="17.25" customWidth="1"/>
    <col min="4" max="4" width="17.75" customWidth="1"/>
    <col min="5" max="5" width="24" customWidth="1"/>
    <col min="6" max="6" width="19.75" customWidth="1"/>
    <col min="7" max="7" width="11.875" customWidth="1"/>
    <col min="8" max="8" width="12.625" customWidth="1"/>
    <col min="9" max="9" width="18.125" customWidth="1"/>
    <col min="10" max="10" width="15.125" customWidth="1"/>
    <col min="11" max="11" width="18.375" customWidth="1"/>
  </cols>
  <sheetData>
    <row r="1" spans="1:11" x14ac:dyDescent="0.25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</row>
    <row r="2" spans="1:11" ht="16.5" thickBot="1" x14ac:dyDescent="0.3">
      <c r="A2" s="1"/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ht="24.75" customHeight="1" x14ac:dyDescent="0.25">
      <c r="A3" s="669" t="s">
        <v>1</v>
      </c>
      <c r="B3" s="672" t="s">
        <v>2</v>
      </c>
      <c r="C3" s="673"/>
      <c r="D3" s="673"/>
      <c r="E3" s="673"/>
      <c r="F3" s="673"/>
      <c r="G3" s="674" t="s">
        <v>3</v>
      </c>
      <c r="H3" s="675"/>
      <c r="I3" s="678" t="s">
        <v>4</v>
      </c>
      <c r="J3" s="678" t="s">
        <v>5</v>
      </c>
      <c r="K3" s="679"/>
    </row>
    <row r="4" spans="1:11" ht="24.75" customHeight="1" x14ac:dyDescent="0.25">
      <c r="A4" s="670"/>
      <c r="B4" s="661" t="s">
        <v>6</v>
      </c>
      <c r="C4" s="661" t="s">
        <v>7</v>
      </c>
      <c r="D4" s="661" t="s">
        <v>8</v>
      </c>
      <c r="E4" s="661" t="s">
        <v>9</v>
      </c>
      <c r="F4" s="661" t="s">
        <v>10</v>
      </c>
      <c r="G4" s="676"/>
      <c r="H4" s="677"/>
      <c r="I4" s="661"/>
      <c r="J4" s="661" t="s">
        <v>11</v>
      </c>
      <c r="K4" s="663" t="s">
        <v>12</v>
      </c>
    </row>
    <row r="5" spans="1:11" ht="37.5" customHeight="1" thickBot="1" x14ac:dyDescent="0.3">
      <c r="A5" s="671"/>
      <c r="B5" s="662"/>
      <c r="C5" s="662"/>
      <c r="D5" s="662"/>
      <c r="E5" s="662"/>
      <c r="F5" s="662"/>
      <c r="G5" s="3" t="s">
        <v>13</v>
      </c>
      <c r="H5" s="4" t="s">
        <v>14</v>
      </c>
      <c r="I5" s="662"/>
      <c r="J5" s="662"/>
      <c r="K5" s="664"/>
    </row>
    <row r="6" spans="1:11" ht="26.25" customHeight="1" x14ac:dyDescent="0.25">
      <c r="A6" s="5" t="s">
        <v>91</v>
      </c>
      <c r="B6" s="6">
        <f t="shared" ref="B6:G6" si="0">SUM(B7:B11)</f>
        <v>0</v>
      </c>
      <c r="C6" s="6">
        <f t="shared" si="0"/>
        <v>65234</v>
      </c>
      <c r="D6" s="6">
        <f t="shared" si="0"/>
        <v>36804</v>
      </c>
      <c r="E6" s="6">
        <f t="shared" si="0"/>
        <v>18183</v>
      </c>
      <c r="F6" s="6">
        <f t="shared" si="0"/>
        <v>42625</v>
      </c>
      <c r="G6" s="6">
        <f t="shared" si="0"/>
        <v>161354</v>
      </c>
      <c r="H6" s="7">
        <f>G6*100/(SUM(B6:F6))</f>
        <v>99.083796961546497</v>
      </c>
      <c r="I6" s="6">
        <f>SUM(I7:I11)</f>
        <v>2684</v>
      </c>
      <c r="J6" s="6">
        <f>SUM(J7:J11)</f>
        <v>2684</v>
      </c>
      <c r="K6" s="8">
        <f>J6*100/I6</f>
        <v>100</v>
      </c>
    </row>
    <row r="7" spans="1:11" x14ac:dyDescent="0.25">
      <c r="A7" s="9" t="s">
        <v>15</v>
      </c>
      <c r="B7" s="10"/>
      <c r="C7" s="10">
        <v>61522</v>
      </c>
      <c r="D7" s="10"/>
      <c r="E7" s="10"/>
      <c r="F7" s="10"/>
      <c r="G7" s="1">
        <v>61522</v>
      </c>
      <c r="H7" s="10">
        <v>100</v>
      </c>
      <c r="I7" s="10">
        <v>1089</v>
      </c>
      <c r="J7" s="10">
        <v>1089</v>
      </c>
      <c r="K7" s="11">
        <v>100</v>
      </c>
    </row>
    <row r="8" spans="1:11" x14ac:dyDescent="0.25">
      <c r="A8" s="9" t="s">
        <v>16</v>
      </c>
      <c r="B8" s="12"/>
      <c r="C8" s="10">
        <v>3712</v>
      </c>
      <c r="D8" s="10">
        <v>3295</v>
      </c>
      <c r="E8" s="10">
        <v>8823</v>
      </c>
      <c r="F8" s="10">
        <v>14270</v>
      </c>
      <c r="G8" s="10">
        <v>29641</v>
      </c>
      <c r="H8" s="13">
        <v>98.475083056478411</v>
      </c>
      <c r="I8" s="10">
        <v>403</v>
      </c>
      <c r="J8" s="10">
        <v>403</v>
      </c>
      <c r="K8" s="11">
        <v>100</v>
      </c>
    </row>
    <row r="9" spans="1:11" ht="18" customHeight="1" x14ac:dyDescent="0.25">
      <c r="A9" s="9" t="s">
        <v>18</v>
      </c>
      <c r="B9" s="10"/>
      <c r="C9" s="10"/>
      <c r="D9" s="10">
        <v>20108</v>
      </c>
      <c r="E9" s="10">
        <v>1225</v>
      </c>
      <c r="F9" s="10">
        <v>2021</v>
      </c>
      <c r="G9" s="13">
        <v>23074</v>
      </c>
      <c r="H9" s="13">
        <v>98.801061916588168</v>
      </c>
      <c r="I9" s="10">
        <v>537</v>
      </c>
      <c r="J9" s="10">
        <v>537</v>
      </c>
      <c r="K9" s="11">
        <v>100</v>
      </c>
    </row>
    <row r="10" spans="1:11" x14ac:dyDescent="0.25">
      <c r="A10" s="9" t="s">
        <v>19</v>
      </c>
      <c r="B10" s="10"/>
      <c r="C10" s="10"/>
      <c r="D10" s="10">
        <v>4621</v>
      </c>
      <c r="E10" s="10">
        <v>3444</v>
      </c>
      <c r="F10" s="10">
        <v>14782</v>
      </c>
      <c r="G10" s="13">
        <v>22845</v>
      </c>
      <c r="H10" s="13">
        <v>99.991246115463738</v>
      </c>
      <c r="I10" s="13">
        <v>229</v>
      </c>
      <c r="J10" s="13">
        <v>229</v>
      </c>
      <c r="K10" s="14">
        <v>100</v>
      </c>
    </row>
    <row r="11" spans="1:11" ht="16.5" thickBot="1" x14ac:dyDescent="0.3">
      <c r="A11" s="16" t="s">
        <v>21</v>
      </c>
      <c r="B11" s="17"/>
      <c r="C11" s="17"/>
      <c r="D11" s="17">
        <v>8780</v>
      </c>
      <c r="E11" s="17">
        <v>4691</v>
      </c>
      <c r="F11" s="17">
        <v>11552</v>
      </c>
      <c r="G11" s="18">
        <v>24272</v>
      </c>
      <c r="H11" s="18">
        <v>97</v>
      </c>
      <c r="I11" s="17">
        <v>426</v>
      </c>
      <c r="J11" s="17">
        <v>426</v>
      </c>
      <c r="K11" s="19">
        <v>100</v>
      </c>
    </row>
    <row r="12" spans="1:11" ht="22.5" customHeight="1" x14ac:dyDescent="0.25">
      <c r="A12" s="20" t="s">
        <v>92</v>
      </c>
      <c r="B12" s="7">
        <f t="shared" ref="B12:G12" si="1">SUM(B13:B20)</f>
        <v>315607</v>
      </c>
      <c r="C12" s="7">
        <f t="shared" si="1"/>
        <v>16570</v>
      </c>
      <c r="D12" s="7">
        <f t="shared" si="1"/>
        <v>124227</v>
      </c>
      <c r="E12" s="7">
        <f t="shared" si="1"/>
        <v>77047</v>
      </c>
      <c r="F12" s="7">
        <f t="shared" si="1"/>
        <v>83128</v>
      </c>
      <c r="G12" s="7">
        <f t="shared" si="1"/>
        <v>608466</v>
      </c>
      <c r="H12" s="7">
        <f>G12*100/(SUM(B12:F12))</f>
        <v>98.684191320171465</v>
      </c>
      <c r="I12" s="7">
        <f>SUM(I13:I20)</f>
        <v>30978</v>
      </c>
      <c r="J12" s="7">
        <f>SUM(J13:J20)</f>
        <v>30710</v>
      </c>
      <c r="K12" s="21">
        <f>J12*100/I12</f>
        <v>99.134869907676418</v>
      </c>
    </row>
    <row r="13" spans="1:11" x14ac:dyDescent="0.25">
      <c r="A13" s="22" t="s">
        <v>85</v>
      </c>
      <c r="B13" s="10"/>
      <c r="C13" s="10"/>
      <c r="D13" s="10">
        <v>2929</v>
      </c>
      <c r="E13" s="10">
        <v>580</v>
      </c>
      <c r="F13" s="10">
        <v>1391</v>
      </c>
      <c r="G13" s="13">
        <v>4876</v>
      </c>
      <c r="H13" s="10">
        <v>100</v>
      </c>
      <c r="I13" s="10">
        <v>69</v>
      </c>
      <c r="J13" s="10">
        <v>69</v>
      </c>
      <c r="K13" s="11">
        <v>100</v>
      </c>
    </row>
    <row r="14" spans="1:11" x14ac:dyDescent="0.25">
      <c r="A14" s="22" t="s">
        <v>22</v>
      </c>
      <c r="B14" s="23"/>
      <c r="C14" s="23"/>
      <c r="D14" s="23">
        <v>29791</v>
      </c>
      <c r="E14" s="23">
        <v>6064</v>
      </c>
      <c r="F14" s="23">
        <v>10476</v>
      </c>
      <c r="G14" s="23">
        <v>45418</v>
      </c>
      <c r="H14" s="23">
        <v>98</v>
      </c>
      <c r="I14" s="24">
        <v>518</v>
      </c>
      <c r="J14" s="24">
        <v>518</v>
      </c>
      <c r="K14" s="25">
        <v>100</v>
      </c>
    </row>
    <row r="15" spans="1:11" x14ac:dyDescent="0.25">
      <c r="A15" s="22" t="s">
        <v>24</v>
      </c>
      <c r="B15" s="23"/>
      <c r="C15" s="23"/>
      <c r="D15" s="23">
        <v>12500</v>
      </c>
      <c r="E15" s="23">
        <v>6915</v>
      </c>
      <c r="F15" s="23">
        <v>12970</v>
      </c>
      <c r="G15" s="23">
        <v>30936</v>
      </c>
      <c r="H15" s="23">
        <v>95.5</v>
      </c>
      <c r="I15" s="24">
        <v>524</v>
      </c>
      <c r="J15" s="24">
        <v>285</v>
      </c>
      <c r="K15" s="26">
        <v>54.389312977099237</v>
      </c>
    </row>
    <row r="16" spans="1:11" x14ac:dyDescent="0.25">
      <c r="A16" s="22" t="s">
        <v>25</v>
      </c>
      <c r="B16" s="23">
        <v>315607</v>
      </c>
      <c r="C16" s="23"/>
      <c r="D16" s="23"/>
      <c r="E16" s="23"/>
      <c r="F16" s="23"/>
      <c r="G16" s="23">
        <v>315607</v>
      </c>
      <c r="H16" s="23">
        <v>100</v>
      </c>
      <c r="I16" s="24">
        <v>12276</v>
      </c>
      <c r="J16" s="24">
        <v>12276</v>
      </c>
      <c r="K16" s="25">
        <v>100</v>
      </c>
    </row>
    <row r="17" spans="1:11" x14ac:dyDescent="0.25">
      <c r="A17" s="22" t="s">
        <v>26</v>
      </c>
      <c r="B17" s="23"/>
      <c r="C17" s="23"/>
      <c r="D17" s="23">
        <v>31270</v>
      </c>
      <c r="E17" s="23">
        <v>37635</v>
      </c>
      <c r="F17" s="23">
        <v>25313</v>
      </c>
      <c r="G17" s="27">
        <v>89370</v>
      </c>
      <c r="H17" s="27">
        <v>94.854486403871874</v>
      </c>
      <c r="I17" s="28">
        <v>2269</v>
      </c>
      <c r="J17" s="28">
        <v>2258</v>
      </c>
      <c r="K17" s="26">
        <v>99.515204936095202</v>
      </c>
    </row>
    <row r="18" spans="1:11" x14ac:dyDescent="0.25">
      <c r="A18" s="22" t="s">
        <v>27</v>
      </c>
      <c r="B18" s="23"/>
      <c r="C18" s="23"/>
      <c r="D18" s="23">
        <v>30520</v>
      </c>
      <c r="E18" s="23">
        <v>10997</v>
      </c>
      <c r="F18" s="23">
        <v>8444</v>
      </c>
      <c r="G18" s="23">
        <v>49961</v>
      </c>
      <c r="H18" s="23">
        <v>100</v>
      </c>
      <c r="I18" s="24">
        <v>2612</v>
      </c>
      <c r="J18" s="24">
        <v>2602</v>
      </c>
      <c r="K18" s="25">
        <v>99.6</v>
      </c>
    </row>
    <row r="19" spans="1:11" x14ac:dyDescent="0.25">
      <c r="A19" s="29" t="s">
        <v>20</v>
      </c>
      <c r="B19" s="15"/>
      <c r="C19" s="10">
        <v>16570</v>
      </c>
      <c r="D19" s="10">
        <v>3049</v>
      </c>
      <c r="E19" s="10">
        <v>10328</v>
      </c>
      <c r="F19" s="10">
        <v>5742</v>
      </c>
      <c r="G19" s="13">
        <v>34810</v>
      </c>
      <c r="H19" s="13">
        <v>97.537056235814958</v>
      </c>
      <c r="I19" s="13">
        <v>341</v>
      </c>
      <c r="J19" s="13">
        <v>341</v>
      </c>
      <c r="K19" s="14">
        <v>100</v>
      </c>
    </row>
    <row r="20" spans="1:11" ht="16.5" thickBot="1" x14ac:dyDescent="0.3">
      <c r="A20" s="29" t="s">
        <v>28</v>
      </c>
      <c r="B20" s="30"/>
      <c r="C20" s="30"/>
      <c r="D20" s="30">
        <v>14168</v>
      </c>
      <c r="E20" s="30">
        <v>4528</v>
      </c>
      <c r="F20" s="30">
        <v>18792</v>
      </c>
      <c r="G20" s="30">
        <v>37488</v>
      </c>
      <c r="H20" s="30">
        <v>100</v>
      </c>
      <c r="I20" s="31">
        <v>12369</v>
      </c>
      <c r="J20" s="31">
        <v>12361</v>
      </c>
      <c r="K20" s="32">
        <v>100</v>
      </c>
    </row>
    <row r="21" spans="1:11" ht="23.25" customHeight="1" x14ac:dyDescent="0.25">
      <c r="A21" s="106" t="s">
        <v>93</v>
      </c>
      <c r="B21" s="7">
        <f t="shared" ref="B21:G21" si="2">SUM(B22:B28)</f>
        <v>177131</v>
      </c>
      <c r="C21" s="7">
        <f t="shared" si="2"/>
        <v>0</v>
      </c>
      <c r="D21" s="7">
        <f t="shared" si="2"/>
        <v>77572</v>
      </c>
      <c r="E21" s="7">
        <f t="shared" si="2"/>
        <v>51806</v>
      </c>
      <c r="F21" s="7">
        <f t="shared" si="2"/>
        <v>58333</v>
      </c>
      <c r="G21" s="7">
        <f t="shared" si="2"/>
        <v>364039</v>
      </c>
      <c r="H21" s="7">
        <f>G21*100/(SUM(B21:F21))</f>
        <v>99.779904725881337</v>
      </c>
      <c r="I21" s="7">
        <f>SUM(I22:I25,I27:I28)</f>
        <v>12593</v>
      </c>
      <c r="J21" s="7">
        <f>SUM(J22:J25,J27:J28)</f>
        <v>12559</v>
      </c>
      <c r="K21" s="21">
        <f>J21*100/I21</f>
        <v>99.730008735011509</v>
      </c>
    </row>
    <row r="22" spans="1:11" x14ac:dyDescent="0.25">
      <c r="A22" s="9" t="s">
        <v>29</v>
      </c>
      <c r="B22" s="10">
        <v>177131</v>
      </c>
      <c r="C22" s="10"/>
      <c r="D22" s="10"/>
      <c r="E22" s="10"/>
      <c r="F22" s="10"/>
      <c r="G22" s="33">
        <v>177131</v>
      </c>
      <c r="H22" s="10">
        <v>100</v>
      </c>
      <c r="I22" s="10">
        <v>6271</v>
      </c>
      <c r="J22" s="10">
        <v>6271</v>
      </c>
      <c r="K22" s="11">
        <v>100</v>
      </c>
    </row>
    <row r="23" spans="1:11" ht="18.75" customHeight="1" x14ac:dyDescent="0.25">
      <c r="A23" s="9" t="s">
        <v>30</v>
      </c>
      <c r="B23" s="10"/>
      <c r="C23" s="10"/>
      <c r="D23" s="10">
        <v>15955</v>
      </c>
      <c r="E23" s="10">
        <v>19009</v>
      </c>
      <c r="F23" s="10">
        <v>20508</v>
      </c>
      <c r="G23" s="13">
        <v>54933</v>
      </c>
      <c r="H23" s="13">
        <v>99.028338621286409</v>
      </c>
      <c r="I23" s="10">
        <v>484</v>
      </c>
      <c r="J23" s="10">
        <v>484</v>
      </c>
      <c r="K23" s="11">
        <v>100</v>
      </c>
    </row>
    <row r="24" spans="1:11" ht="19.5" customHeight="1" x14ac:dyDescent="0.25">
      <c r="A24" s="9" t="s">
        <v>31</v>
      </c>
      <c r="B24" s="10"/>
      <c r="C24" s="10"/>
      <c r="D24" s="10">
        <v>19726</v>
      </c>
      <c r="E24" s="10">
        <v>12166</v>
      </c>
      <c r="F24" s="10">
        <v>12020</v>
      </c>
      <c r="G24" s="13">
        <v>43912</v>
      </c>
      <c r="H24" s="13">
        <v>100</v>
      </c>
      <c r="I24" s="13">
        <v>4652</v>
      </c>
      <c r="J24" s="13">
        <v>4651</v>
      </c>
      <c r="K24" s="14">
        <v>99.978503869303523</v>
      </c>
    </row>
    <row r="25" spans="1:11" x14ac:dyDescent="0.25">
      <c r="A25" s="9" t="s">
        <v>32</v>
      </c>
      <c r="B25" s="10"/>
      <c r="C25" s="10"/>
      <c r="D25" s="10"/>
      <c r="E25" s="10">
        <v>3925</v>
      </c>
      <c r="F25" s="10">
        <v>600</v>
      </c>
      <c r="G25" s="13">
        <v>4525</v>
      </c>
      <c r="H25" s="13">
        <v>100</v>
      </c>
      <c r="I25" s="13">
        <v>392</v>
      </c>
      <c r="J25" s="13">
        <v>392</v>
      </c>
      <c r="K25" s="14">
        <v>100</v>
      </c>
    </row>
    <row r="26" spans="1:11" x14ac:dyDescent="0.25">
      <c r="A26" s="9" t="s">
        <v>34</v>
      </c>
      <c r="B26" s="1"/>
      <c r="C26" s="10"/>
      <c r="D26" s="10">
        <v>17676</v>
      </c>
      <c r="E26" s="10"/>
      <c r="F26" s="10"/>
      <c r="G26" s="34">
        <v>17676</v>
      </c>
      <c r="H26" s="34">
        <v>100</v>
      </c>
      <c r="I26" s="665" t="s">
        <v>35</v>
      </c>
      <c r="J26" s="666"/>
      <c r="K26" s="667"/>
    </row>
    <row r="27" spans="1:11" x14ac:dyDescent="0.25">
      <c r="A27" s="9" t="s">
        <v>36</v>
      </c>
      <c r="B27" s="10"/>
      <c r="C27" s="10"/>
      <c r="D27" s="10">
        <v>6440</v>
      </c>
      <c r="E27" s="10">
        <v>4010</v>
      </c>
      <c r="F27" s="10">
        <v>10520</v>
      </c>
      <c r="G27" s="13">
        <v>20706</v>
      </c>
      <c r="H27" s="13">
        <v>99</v>
      </c>
      <c r="I27" s="13">
        <v>335</v>
      </c>
      <c r="J27" s="13">
        <v>302</v>
      </c>
      <c r="K27" s="14">
        <v>90.149299999999997</v>
      </c>
    </row>
    <row r="28" spans="1:11" ht="16.5" thickBot="1" x14ac:dyDescent="0.3">
      <c r="A28" s="9" t="s">
        <v>38</v>
      </c>
      <c r="B28" s="10"/>
      <c r="C28" s="10"/>
      <c r="D28" s="10">
        <v>17775</v>
      </c>
      <c r="E28" s="10">
        <v>12696</v>
      </c>
      <c r="F28" s="10">
        <v>14685</v>
      </c>
      <c r="G28" s="13">
        <v>45156</v>
      </c>
      <c r="H28" s="13">
        <v>100</v>
      </c>
      <c r="I28" s="13">
        <v>459</v>
      </c>
      <c r="J28" s="13">
        <v>459</v>
      </c>
      <c r="K28" s="14">
        <v>100</v>
      </c>
    </row>
    <row r="29" spans="1:11" ht="23.25" customHeight="1" x14ac:dyDescent="0.25">
      <c r="A29" s="5" t="s">
        <v>94</v>
      </c>
      <c r="B29" s="7">
        <f>SUM(B30:B36)</f>
        <v>0</v>
      </c>
      <c r="C29" s="7">
        <f>SUM(C30:C34)</f>
        <v>0</v>
      </c>
      <c r="D29" s="7">
        <f>SUM(D30:D34)</f>
        <v>76842</v>
      </c>
      <c r="E29" s="7">
        <f>SUM(E30:E34)</f>
        <v>25588</v>
      </c>
      <c r="F29" s="7">
        <f>SUM(F30:F34)</f>
        <v>64061</v>
      </c>
      <c r="G29" s="7">
        <f>SUM(G30:G34)</f>
        <v>166491</v>
      </c>
      <c r="H29" s="7">
        <f>G29*100/(SUM(B29:F29))</f>
        <v>100</v>
      </c>
      <c r="I29" s="7">
        <f>SUM(I30:I34)</f>
        <v>2645</v>
      </c>
      <c r="J29" s="7">
        <f>SUM(J30:J34)</f>
        <v>2645</v>
      </c>
      <c r="K29" s="21">
        <f>J29*100/I29</f>
        <v>100</v>
      </c>
    </row>
    <row r="30" spans="1:11" x14ac:dyDescent="0.25">
      <c r="A30" s="39" t="s">
        <v>40</v>
      </c>
      <c r="B30" s="10"/>
      <c r="C30" s="10"/>
      <c r="D30" s="10">
        <v>43067</v>
      </c>
      <c r="E30" s="10">
        <v>9053</v>
      </c>
      <c r="F30" s="13">
        <v>12320</v>
      </c>
      <c r="G30" s="41">
        <v>64440</v>
      </c>
      <c r="H30" s="13">
        <v>100</v>
      </c>
      <c r="I30" s="13">
        <v>1052</v>
      </c>
      <c r="J30" s="13">
        <v>1052</v>
      </c>
      <c r="K30" s="14">
        <v>100</v>
      </c>
    </row>
    <row r="31" spans="1:11" x14ac:dyDescent="0.25">
      <c r="A31" s="39" t="s">
        <v>41</v>
      </c>
      <c r="B31" s="10"/>
      <c r="C31" s="10"/>
      <c r="D31" s="10">
        <v>4375</v>
      </c>
      <c r="E31" s="10">
        <v>798</v>
      </c>
      <c r="F31" s="10">
        <v>6462</v>
      </c>
      <c r="G31" s="13">
        <v>11635</v>
      </c>
      <c r="H31" s="13">
        <v>100</v>
      </c>
      <c r="I31" s="13">
        <v>130</v>
      </c>
      <c r="J31" s="13">
        <v>130</v>
      </c>
      <c r="K31" s="14">
        <v>100</v>
      </c>
    </row>
    <row r="32" spans="1:11" x14ac:dyDescent="0.25">
      <c r="A32" s="39" t="s">
        <v>42</v>
      </c>
      <c r="B32" s="10"/>
      <c r="C32" s="1"/>
      <c r="D32" s="10">
        <v>6334</v>
      </c>
      <c r="E32" s="10">
        <v>614</v>
      </c>
      <c r="F32" s="10">
        <v>5938</v>
      </c>
      <c r="G32" s="13">
        <v>12886</v>
      </c>
      <c r="H32" s="13">
        <v>100</v>
      </c>
      <c r="I32" s="13">
        <v>254</v>
      </c>
      <c r="J32" s="13">
        <v>254</v>
      </c>
      <c r="K32" s="14">
        <v>100</v>
      </c>
    </row>
    <row r="33" spans="1:11" x14ac:dyDescent="0.25">
      <c r="A33" s="39" t="s">
        <v>43</v>
      </c>
      <c r="B33" s="10"/>
      <c r="C33" s="10"/>
      <c r="D33" s="10">
        <v>6350</v>
      </c>
      <c r="E33" s="10">
        <v>9867</v>
      </c>
      <c r="F33" s="10">
        <v>17517</v>
      </c>
      <c r="G33" s="13">
        <v>33734</v>
      </c>
      <c r="H33" s="13">
        <v>100</v>
      </c>
      <c r="I33" s="13">
        <v>498</v>
      </c>
      <c r="J33" s="13">
        <v>498</v>
      </c>
      <c r="K33" s="14">
        <v>100</v>
      </c>
    </row>
    <row r="34" spans="1:11" ht="16.5" thickBot="1" x14ac:dyDescent="0.3">
      <c r="A34" s="42" t="s">
        <v>44</v>
      </c>
      <c r="B34" s="36"/>
      <c r="C34" s="36"/>
      <c r="D34" s="36">
        <v>16716</v>
      </c>
      <c r="E34" s="36">
        <v>5256</v>
      </c>
      <c r="F34" s="36">
        <v>21824</v>
      </c>
      <c r="G34" s="37">
        <v>43796</v>
      </c>
      <c r="H34" s="37">
        <v>100</v>
      </c>
      <c r="I34" s="37">
        <v>711</v>
      </c>
      <c r="J34" s="37">
        <v>711</v>
      </c>
      <c r="K34" s="43">
        <v>100</v>
      </c>
    </row>
    <row r="35" spans="1:11" ht="27" customHeight="1" x14ac:dyDescent="0.25">
      <c r="A35" s="5" t="s">
        <v>95</v>
      </c>
      <c r="B35" s="7">
        <f t="shared" ref="B35:G35" si="3">SUM(B36:B41)</f>
        <v>0</v>
      </c>
      <c r="C35" s="7">
        <f t="shared" si="3"/>
        <v>90994</v>
      </c>
      <c r="D35" s="7">
        <f t="shared" si="3"/>
        <v>45125</v>
      </c>
      <c r="E35" s="7">
        <f t="shared" si="3"/>
        <v>40958</v>
      </c>
      <c r="F35" s="7">
        <f t="shared" si="3"/>
        <v>63630</v>
      </c>
      <c r="G35" s="7">
        <f t="shared" si="3"/>
        <v>223949</v>
      </c>
      <c r="H35" s="7">
        <f>G35*100/(SUM(B35:F35))</f>
        <v>93.038008865550239</v>
      </c>
      <c r="I35" s="7">
        <f>SUM(I36:I41)</f>
        <v>5988</v>
      </c>
      <c r="J35" s="7">
        <f>SUM(J36:J41)</f>
        <v>3385</v>
      </c>
      <c r="K35" s="21">
        <f>J35*100/I35</f>
        <v>56.529726118904478</v>
      </c>
    </row>
    <row r="36" spans="1:11" x14ac:dyDescent="0.25">
      <c r="A36" s="9" t="s">
        <v>45</v>
      </c>
      <c r="B36" s="10"/>
      <c r="C36" s="10"/>
      <c r="D36" s="10">
        <v>16687</v>
      </c>
      <c r="E36" s="10">
        <v>3440</v>
      </c>
      <c r="F36" s="10">
        <v>7855</v>
      </c>
      <c r="G36" s="13">
        <v>27520</v>
      </c>
      <c r="H36" s="13">
        <v>98.348938603387893</v>
      </c>
      <c r="I36" s="13">
        <v>716</v>
      </c>
      <c r="J36" s="13">
        <v>716</v>
      </c>
      <c r="K36" s="14">
        <v>100</v>
      </c>
    </row>
    <row r="37" spans="1:11" x14ac:dyDescent="0.25">
      <c r="A37" s="9" t="s">
        <v>46</v>
      </c>
      <c r="B37" s="10"/>
      <c r="C37" s="10"/>
      <c r="D37" s="10">
        <v>7659.0000000000009</v>
      </c>
      <c r="E37" s="10">
        <v>2475</v>
      </c>
      <c r="F37" s="10">
        <v>10622</v>
      </c>
      <c r="G37" s="13">
        <v>20756</v>
      </c>
      <c r="H37" s="13">
        <v>100</v>
      </c>
      <c r="I37" s="13">
        <v>342</v>
      </c>
      <c r="J37" s="13">
        <v>185</v>
      </c>
      <c r="K37" s="14">
        <v>54.093567251461991</v>
      </c>
    </row>
    <row r="38" spans="1:11" x14ac:dyDescent="0.25">
      <c r="A38" s="9" t="s">
        <v>47</v>
      </c>
      <c r="B38" s="10"/>
      <c r="C38" s="10">
        <v>90994</v>
      </c>
      <c r="D38" s="10"/>
      <c r="E38" s="10"/>
      <c r="F38" s="10"/>
      <c r="G38" s="13">
        <v>88264</v>
      </c>
      <c r="H38" s="13">
        <v>97</v>
      </c>
      <c r="I38" s="13">
        <v>3328</v>
      </c>
      <c r="J38" s="13">
        <v>1120</v>
      </c>
      <c r="K38" s="14">
        <v>34</v>
      </c>
    </row>
    <row r="39" spans="1:11" x14ac:dyDescent="0.25">
      <c r="A39" s="9" t="s">
        <v>48</v>
      </c>
      <c r="B39" s="10"/>
      <c r="C39" s="10"/>
      <c r="D39" s="10"/>
      <c r="E39" s="10">
        <v>20765</v>
      </c>
      <c r="F39" s="10">
        <v>18145</v>
      </c>
      <c r="G39" s="13">
        <v>33444</v>
      </c>
      <c r="H39" s="13">
        <v>89.212548015364916</v>
      </c>
      <c r="I39" s="13">
        <v>543</v>
      </c>
      <c r="J39" s="13">
        <v>543</v>
      </c>
      <c r="K39" s="14">
        <v>100</v>
      </c>
    </row>
    <row r="40" spans="1:11" x14ac:dyDescent="0.25">
      <c r="A40" s="9" t="s">
        <v>49</v>
      </c>
      <c r="B40" s="10"/>
      <c r="C40" s="10"/>
      <c r="D40" s="10">
        <v>7371</v>
      </c>
      <c r="E40" s="10">
        <v>6342</v>
      </c>
      <c r="F40" s="10">
        <v>15598</v>
      </c>
      <c r="G40" s="13">
        <v>24858</v>
      </c>
      <c r="H40" s="13">
        <v>84.807751356146156</v>
      </c>
      <c r="I40" s="13">
        <v>435</v>
      </c>
      <c r="J40" s="13">
        <v>397</v>
      </c>
      <c r="K40" s="14">
        <v>91.264367816091948</v>
      </c>
    </row>
    <row r="41" spans="1:11" ht="16.5" thickBot="1" x14ac:dyDescent="0.3">
      <c r="A41" s="16" t="s">
        <v>50</v>
      </c>
      <c r="B41" s="17"/>
      <c r="C41" s="17"/>
      <c r="D41" s="17">
        <v>13408</v>
      </c>
      <c r="E41" s="17">
        <v>7936</v>
      </c>
      <c r="F41" s="17">
        <v>11410</v>
      </c>
      <c r="G41" s="18">
        <v>29107</v>
      </c>
      <c r="H41" s="18">
        <v>88.865482078524764</v>
      </c>
      <c r="I41" s="18">
        <v>624</v>
      </c>
      <c r="J41" s="18">
        <v>424</v>
      </c>
      <c r="K41" s="38">
        <v>67.948717948717942</v>
      </c>
    </row>
    <row r="42" spans="1:11" ht="27" customHeight="1" x14ac:dyDescent="0.25">
      <c r="A42" s="5" t="s">
        <v>96</v>
      </c>
      <c r="B42" s="7">
        <f t="shared" ref="B42:G42" si="4">SUM(B43:B49)</f>
        <v>115385</v>
      </c>
      <c r="C42" s="7">
        <f t="shared" si="4"/>
        <v>0</v>
      </c>
      <c r="D42" s="7">
        <f t="shared" si="4"/>
        <v>61046</v>
      </c>
      <c r="E42" s="7">
        <f t="shared" si="4"/>
        <v>48784</v>
      </c>
      <c r="F42" s="7">
        <f t="shared" si="4"/>
        <v>86072</v>
      </c>
      <c r="G42" s="7">
        <f t="shared" si="4"/>
        <v>288562</v>
      </c>
      <c r="H42" s="7">
        <f>G42*100/(SUM(B42:F42))</f>
        <v>92.69966301194718</v>
      </c>
      <c r="I42" s="7">
        <f>SUM(I43:I46,I47:I49)</f>
        <v>11418</v>
      </c>
      <c r="J42" s="7">
        <f>SUM(J43:J46,J47:J49)</f>
        <v>11418</v>
      </c>
      <c r="K42" s="21">
        <f>J42*100/I42</f>
        <v>100</v>
      </c>
    </row>
    <row r="43" spans="1:11" ht="19.5" customHeight="1" x14ac:dyDescent="0.25">
      <c r="A43" s="9" t="s">
        <v>51</v>
      </c>
      <c r="B43" s="10"/>
      <c r="C43" s="10"/>
      <c r="D43" s="10">
        <v>9232</v>
      </c>
      <c r="E43" s="10">
        <v>8438</v>
      </c>
      <c r="F43" s="10">
        <v>6365</v>
      </c>
      <c r="G43" s="13">
        <v>22343</v>
      </c>
      <c r="H43" s="13">
        <v>93</v>
      </c>
      <c r="I43" s="13">
        <v>617</v>
      </c>
      <c r="J43" s="13">
        <v>617</v>
      </c>
      <c r="K43" s="14">
        <v>100</v>
      </c>
    </row>
    <row r="44" spans="1:11" x14ac:dyDescent="0.25">
      <c r="A44" s="9" t="s">
        <v>52</v>
      </c>
      <c r="B44" s="10"/>
      <c r="C44" s="10"/>
      <c r="D44" s="10">
        <v>9567</v>
      </c>
      <c r="E44" s="10">
        <v>3032</v>
      </c>
      <c r="F44" s="10">
        <v>13888</v>
      </c>
      <c r="G44" s="13">
        <v>25055</v>
      </c>
      <c r="H44" s="13">
        <v>95</v>
      </c>
      <c r="I44" s="13">
        <v>2139</v>
      </c>
      <c r="J44" s="13">
        <v>2139</v>
      </c>
      <c r="K44" s="14">
        <v>100</v>
      </c>
    </row>
    <row r="45" spans="1:11" x14ac:dyDescent="0.25">
      <c r="A45" s="9" t="s">
        <v>53</v>
      </c>
      <c r="B45" s="10"/>
      <c r="C45" s="10"/>
      <c r="D45" s="10">
        <v>9028</v>
      </c>
      <c r="E45" s="10">
        <v>4695</v>
      </c>
      <c r="F45" s="10">
        <v>19514</v>
      </c>
      <c r="G45" s="10">
        <v>31010</v>
      </c>
      <c r="H45" s="44">
        <v>93</v>
      </c>
      <c r="I45" s="10">
        <v>1344</v>
      </c>
      <c r="J45" s="10">
        <v>1344</v>
      </c>
      <c r="K45" s="45">
        <v>100</v>
      </c>
    </row>
    <row r="46" spans="1:11" x14ac:dyDescent="0.25">
      <c r="A46" s="9" t="s">
        <v>55</v>
      </c>
      <c r="B46" s="10"/>
      <c r="C46" s="10"/>
      <c r="D46" s="10">
        <v>4878</v>
      </c>
      <c r="E46" s="10">
        <v>4577</v>
      </c>
      <c r="F46" s="10">
        <v>14172</v>
      </c>
      <c r="G46" s="13">
        <v>21570</v>
      </c>
      <c r="H46" s="13">
        <v>91.293858720954844</v>
      </c>
      <c r="I46" s="10">
        <v>463</v>
      </c>
      <c r="J46" s="10">
        <v>463</v>
      </c>
      <c r="K46" s="11">
        <v>100</v>
      </c>
    </row>
    <row r="47" spans="1:11" x14ac:dyDescent="0.25">
      <c r="A47" s="9" t="s">
        <v>57</v>
      </c>
      <c r="B47" s="10"/>
      <c r="C47" s="10"/>
      <c r="D47" s="10">
        <v>16696</v>
      </c>
      <c r="E47" s="10">
        <v>11486</v>
      </c>
      <c r="F47" s="10">
        <v>14709</v>
      </c>
      <c r="G47" s="13">
        <v>40779</v>
      </c>
      <c r="H47" s="13">
        <v>95</v>
      </c>
      <c r="I47" s="13">
        <v>1164</v>
      </c>
      <c r="J47" s="13">
        <v>1164</v>
      </c>
      <c r="K47" s="14">
        <v>100</v>
      </c>
    </row>
    <row r="48" spans="1:11" x14ac:dyDescent="0.25">
      <c r="A48" s="9" t="s">
        <v>59</v>
      </c>
      <c r="B48" s="10">
        <v>115385</v>
      </c>
      <c r="C48" s="10"/>
      <c r="D48" s="10"/>
      <c r="E48" s="10"/>
      <c r="F48" s="10"/>
      <c r="G48" s="13">
        <v>103869</v>
      </c>
      <c r="H48" s="13">
        <v>90.019499935000212</v>
      </c>
      <c r="I48" s="13">
        <v>4372</v>
      </c>
      <c r="J48" s="13">
        <v>4372</v>
      </c>
      <c r="K48" s="14">
        <v>100</v>
      </c>
    </row>
    <row r="49" spans="1:11" ht="16.5" thickBot="1" x14ac:dyDescent="0.3">
      <c r="A49" s="9" t="s">
        <v>60</v>
      </c>
      <c r="B49" s="10"/>
      <c r="C49" s="10"/>
      <c r="D49" s="10">
        <v>11645</v>
      </c>
      <c r="E49" s="10">
        <v>16556</v>
      </c>
      <c r="F49" s="10">
        <v>17424</v>
      </c>
      <c r="G49" s="13">
        <v>43936</v>
      </c>
      <c r="H49" s="13">
        <v>96.103013698630136</v>
      </c>
      <c r="I49" s="13">
        <v>1319</v>
      </c>
      <c r="J49" s="13">
        <v>1319</v>
      </c>
      <c r="K49" s="14">
        <v>100</v>
      </c>
    </row>
    <row r="50" spans="1:11" ht="23.25" customHeight="1" x14ac:dyDescent="0.25">
      <c r="A50" s="5" t="s">
        <v>99</v>
      </c>
      <c r="B50" s="7">
        <f>SUM(B51:B54)</f>
        <v>0</v>
      </c>
      <c r="C50" s="7">
        <f t="shared" ref="C50:J50" si="5">SUM(C51:C54)</f>
        <v>0</v>
      </c>
      <c r="D50" s="7">
        <f t="shared" si="5"/>
        <v>40909</v>
      </c>
      <c r="E50" s="7">
        <f t="shared" si="5"/>
        <v>21062</v>
      </c>
      <c r="F50" s="7">
        <f t="shared" si="5"/>
        <v>52669</v>
      </c>
      <c r="G50" s="7">
        <f t="shared" si="5"/>
        <v>112045</v>
      </c>
      <c r="H50" s="7">
        <f>G50*100/SUM(B50:F50)</f>
        <v>97.73639218422889</v>
      </c>
      <c r="I50" s="7">
        <f t="shared" si="5"/>
        <v>2036</v>
      </c>
      <c r="J50" s="7">
        <f t="shared" si="5"/>
        <v>1998</v>
      </c>
      <c r="K50" s="21">
        <f>J50*100/I50</f>
        <v>98.1335952848723</v>
      </c>
    </row>
    <row r="51" spans="1:11" x14ac:dyDescent="0.25">
      <c r="A51" s="10" t="s">
        <v>23</v>
      </c>
      <c r="B51" s="23"/>
      <c r="C51" s="23"/>
      <c r="D51" s="23">
        <v>11212</v>
      </c>
      <c r="E51" s="23">
        <v>6022</v>
      </c>
      <c r="F51" s="23">
        <v>13372</v>
      </c>
      <c r="G51" s="23">
        <v>30035</v>
      </c>
      <c r="H51" s="23">
        <v>98</v>
      </c>
      <c r="I51" s="24">
        <v>637</v>
      </c>
      <c r="J51" s="24">
        <v>623</v>
      </c>
      <c r="K51" s="25">
        <v>98</v>
      </c>
    </row>
    <row r="52" spans="1:11" x14ac:dyDescent="0.25">
      <c r="A52" s="10" t="s">
        <v>33</v>
      </c>
      <c r="B52" s="10"/>
      <c r="C52" s="10"/>
      <c r="D52" s="10"/>
      <c r="E52" s="10">
        <v>4571</v>
      </c>
      <c r="F52" s="10">
        <v>5743</v>
      </c>
      <c r="G52" s="13">
        <v>10116</v>
      </c>
      <c r="H52" s="13">
        <v>98.080279232111693</v>
      </c>
      <c r="I52" s="13">
        <v>259</v>
      </c>
      <c r="J52" s="13">
        <v>253</v>
      </c>
      <c r="K52" s="14">
        <v>97.683397683397686</v>
      </c>
    </row>
    <row r="53" spans="1:11" x14ac:dyDescent="0.25">
      <c r="A53" s="10" t="s">
        <v>37</v>
      </c>
      <c r="B53" s="10"/>
      <c r="C53" s="10"/>
      <c r="D53" s="10">
        <v>5344</v>
      </c>
      <c r="E53" s="10">
        <v>4644</v>
      </c>
      <c r="F53" s="10">
        <v>17603</v>
      </c>
      <c r="G53" s="13">
        <v>26665</v>
      </c>
      <c r="H53" s="13">
        <v>96.64383313399297</v>
      </c>
      <c r="I53" s="13">
        <v>532</v>
      </c>
      <c r="J53" s="13">
        <v>522</v>
      </c>
      <c r="K53" s="14">
        <v>98.120300751879697</v>
      </c>
    </row>
    <row r="54" spans="1:11" ht="16.5" thickBot="1" x14ac:dyDescent="0.3">
      <c r="A54" s="36" t="s">
        <v>39</v>
      </c>
      <c r="B54" s="36"/>
      <c r="C54" s="36"/>
      <c r="D54" s="36">
        <v>24353</v>
      </c>
      <c r="E54" s="36">
        <v>5825</v>
      </c>
      <c r="F54" s="36">
        <v>15951</v>
      </c>
      <c r="G54" s="37">
        <v>45229</v>
      </c>
      <c r="H54" s="37">
        <v>98.048949684580194</v>
      </c>
      <c r="I54" s="18">
        <v>608</v>
      </c>
      <c r="J54" s="18">
        <v>600</v>
      </c>
      <c r="K54" s="38">
        <v>98.684210526315795</v>
      </c>
    </row>
    <row r="55" spans="1:11" ht="24" customHeight="1" x14ac:dyDescent="0.25">
      <c r="A55" s="6" t="s">
        <v>100</v>
      </c>
      <c r="B55" s="7">
        <f>SUM(B56:B59)</f>
        <v>0</v>
      </c>
      <c r="C55" s="7">
        <f>SUM(C56:C59)</f>
        <v>0</v>
      </c>
      <c r="D55" s="7">
        <f t="shared" ref="D55:G55" si="6">SUM(D56:D59)</f>
        <v>84326</v>
      </c>
      <c r="E55" s="7">
        <f t="shared" si="6"/>
        <v>21708</v>
      </c>
      <c r="F55" s="7">
        <f t="shared" si="6"/>
        <v>44585</v>
      </c>
      <c r="G55" s="7">
        <f t="shared" si="6"/>
        <v>148669</v>
      </c>
      <c r="H55" s="7">
        <f>G55*100/(SUM(B55:F55))</f>
        <v>98.705342619457042</v>
      </c>
      <c r="I55" s="7">
        <f>SUM(I56:I58)</f>
        <v>1965</v>
      </c>
      <c r="J55" s="7">
        <f>SUM(J56:J58)</f>
        <v>1951</v>
      </c>
      <c r="K55" s="21">
        <f>J55*100/I55</f>
        <v>99.287531806615775</v>
      </c>
    </row>
    <row r="56" spans="1:11" x14ac:dyDescent="0.25">
      <c r="A56" s="104" t="s">
        <v>54</v>
      </c>
      <c r="B56" s="10"/>
      <c r="C56" s="10"/>
      <c r="D56" s="10">
        <v>35997</v>
      </c>
      <c r="E56" s="10">
        <v>6427</v>
      </c>
      <c r="F56" s="10">
        <v>13719</v>
      </c>
      <c r="G56" s="13">
        <v>55335</v>
      </c>
      <c r="H56" s="13">
        <v>98.560817911404811</v>
      </c>
      <c r="I56" s="13">
        <v>1091</v>
      </c>
      <c r="J56" s="13">
        <v>1078</v>
      </c>
      <c r="K56" s="14">
        <v>98.808432630614121</v>
      </c>
    </row>
    <row r="57" spans="1:11" x14ac:dyDescent="0.25">
      <c r="A57" s="104" t="s">
        <v>56</v>
      </c>
      <c r="B57" s="10"/>
      <c r="C57" s="10"/>
      <c r="D57" s="10">
        <v>20041</v>
      </c>
      <c r="E57" s="10">
        <v>6503</v>
      </c>
      <c r="F57" s="10">
        <v>11607</v>
      </c>
      <c r="G57" s="13">
        <v>37775</v>
      </c>
      <c r="H57" s="13">
        <v>99.01</v>
      </c>
      <c r="I57" s="10">
        <v>737</v>
      </c>
      <c r="J57" s="10">
        <v>736</v>
      </c>
      <c r="K57" s="11">
        <v>100</v>
      </c>
    </row>
    <row r="58" spans="1:11" x14ac:dyDescent="0.25">
      <c r="A58" s="104" t="s">
        <v>58</v>
      </c>
      <c r="B58" s="10"/>
      <c r="C58" s="10"/>
      <c r="D58" s="10">
        <v>3251</v>
      </c>
      <c r="E58" s="10">
        <v>558</v>
      </c>
      <c r="F58" s="10">
        <v>4882</v>
      </c>
      <c r="G58" s="13">
        <v>8512</v>
      </c>
      <c r="H58" s="10">
        <v>98</v>
      </c>
      <c r="I58" s="10">
        <v>137</v>
      </c>
      <c r="J58" s="10">
        <v>137</v>
      </c>
      <c r="K58" s="11">
        <v>100</v>
      </c>
    </row>
    <row r="59" spans="1:11" ht="16.5" thickBot="1" x14ac:dyDescent="0.3">
      <c r="A59" s="105" t="s">
        <v>61</v>
      </c>
      <c r="B59" s="17"/>
      <c r="C59" s="17"/>
      <c r="D59" s="17">
        <v>25037</v>
      </c>
      <c r="E59" s="17">
        <v>8220</v>
      </c>
      <c r="F59" s="17">
        <v>14377</v>
      </c>
      <c r="G59" s="18">
        <v>47047</v>
      </c>
      <c r="H59" s="18">
        <v>98.767686946298866</v>
      </c>
      <c r="I59" s="638" t="s">
        <v>35</v>
      </c>
      <c r="J59" s="639"/>
      <c r="K59" s="640"/>
    </row>
    <row r="60" spans="1:11" ht="23.25" customHeight="1" x14ac:dyDescent="0.25">
      <c r="A60" s="46" t="s">
        <v>97</v>
      </c>
      <c r="B60" s="7">
        <f t="shared" ref="B60:G60" si="7">SUM(B61:B66)</f>
        <v>0</v>
      </c>
      <c r="C60" s="7">
        <f t="shared" si="7"/>
        <v>0</v>
      </c>
      <c r="D60" s="7">
        <f>SUM(D61:D66)</f>
        <v>82262</v>
      </c>
      <c r="E60" s="7">
        <f>SUM(E61:E66)</f>
        <v>9952</v>
      </c>
      <c r="F60" s="7">
        <f>SUM(F61:F66)</f>
        <v>60430</v>
      </c>
      <c r="G60" s="7">
        <f t="shared" si="7"/>
        <v>150723</v>
      </c>
      <c r="H60" s="7">
        <f>G60*100/(SUM(B60:F60))</f>
        <v>98.741516207646555</v>
      </c>
      <c r="I60" s="7">
        <f>SUM(I61:I66)</f>
        <v>3076</v>
      </c>
      <c r="J60" s="7">
        <f>SUM(J61:J66)</f>
        <v>2720</v>
      </c>
      <c r="K60" s="21">
        <f>J60*100/I60</f>
        <v>88.42652795838751</v>
      </c>
    </row>
    <row r="61" spans="1:11" ht="18.75" customHeight="1" x14ac:dyDescent="0.25">
      <c r="A61" s="9" t="s">
        <v>62</v>
      </c>
      <c r="B61" s="10"/>
      <c r="C61" s="10"/>
      <c r="D61" s="10">
        <v>10069</v>
      </c>
      <c r="E61" s="10">
        <v>2165</v>
      </c>
      <c r="F61" s="10">
        <v>16509</v>
      </c>
      <c r="G61" s="13">
        <v>28029</v>
      </c>
      <c r="H61" s="13">
        <v>97.5</v>
      </c>
      <c r="I61" s="13">
        <v>560</v>
      </c>
      <c r="J61" s="13">
        <v>532</v>
      </c>
      <c r="K61" s="14">
        <v>95</v>
      </c>
    </row>
    <row r="62" spans="1:11" ht="18.75" customHeight="1" x14ac:dyDescent="0.25">
      <c r="A62" s="9" t="s">
        <v>63</v>
      </c>
      <c r="B62" s="10"/>
      <c r="C62" s="10"/>
      <c r="D62" s="10">
        <v>5421</v>
      </c>
      <c r="E62" s="10">
        <v>2870</v>
      </c>
      <c r="F62" s="13">
        <v>7222</v>
      </c>
      <c r="G62" s="41">
        <v>15237</v>
      </c>
      <c r="H62" s="13">
        <v>98.2</v>
      </c>
      <c r="I62" s="13">
        <v>268</v>
      </c>
      <c r="J62" s="13">
        <v>267</v>
      </c>
      <c r="K62" s="14">
        <v>100</v>
      </c>
    </row>
    <row r="63" spans="1:11" x14ac:dyDescent="0.25">
      <c r="A63" s="9" t="s">
        <v>64</v>
      </c>
      <c r="B63" s="10"/>
      <c r="C63" s="10"/>
      <c r="D63" s="10">
        <v>6161</v>
      </c>
      <c r="E63" s="10">
        <v>1210</v>
      </c>
      <c r="F63" s="10">
        <v>13623</v>
      </c>
      <c r="G63" s="13">
        <v>20787</v>
      </c>
      <c r="H63" s="13">
        <v>99</v>
      </c>
      <c r="I63" s="13">
        <v>621</v>
      </c>
      <c r="J63" s="13">
        <v>621</v>
      </c>
      <c r="K63" s="14">
        <v>100</v>
      </c>
    </row>
    <row r="64" spans="1:11" x14ac:dyDescent="0.25">
      <c r="A64" s="9" t="s">
        <v>65</v>
      </c>
      <c r="B64" s="10"/>
      <c r="C64" s="10"/>
      <c r="D64" s="10">
        <v>28727</v>
      </c>
      <c r="E64" s="10">
        <v>1775</v>
      </c>
      <c r="F64" s="1">
        <v>13022</v>
      </c>
      <c r="G64" s="13">
        <v>43250</v>
      </c>
      <c r="H64" s="13">
        <v>99.370462273688076</v>
      </c>
      <c r="I64" s="13">
        <v>834</v>
      </c>
      <c r="J64" s="13">
        <v>657</v>
      </c>
      <c r="K64" s="14">
        <v>78.78</v>
      </c>
    </row>
    <row r="65" spans="1:11" x14ac:dyDescent="0.25">
      <c r="A65" s="9" t="s">
        <v>66</v>
      </c>
      <c r="B65" s="10"/>
      <c r="C65" s="10"/>
      <c r="D65" s="10">
        <v>24847</v>
      </c>
      <c r="E65" s="10"/>
      <c r="F65" s="10">
        <v>250</v>
      </c>
      <c r="G65" s="13">
        <v>25027</v>
      </c>
      <c r="H65" s="13">
        <v>99.8</v>
      </c>
      <c r="I65" s="13">
        <v>471</v>
      </c>
      <c r="J65" s="13">
        <v>338</v>
      </c>
      <c r="K65" s="14">
        <v>71.760000000000005</v>
      </c>
    </row>
    <row r="66" spans="1:11" ht="16.5" thickBot="1" x14ac:dyDescent="0.3">
      <c r="A66" s="35" t="s">
        <v>67</v>
      </c>
      <c r="B66" s="36"/>
      <c r="C66" s="36"/>
      <c r="D66" s="36">
        <v>7037</v>
      </c>
      <c r="E66" s="36">
        <v>1932</v>
      </c>
      <c r="F66" s="36">
        <v>9804</v>
      </c>
      <c r="G66" s="37">
        <v>18393</v>
      </c>
      <c r="H66" s="37">
        <v>98</v>
      </c>
      <c r="I66" s="37">
        <v>322</v>
      </c>
      <c r="J66" s="37">
        <v>305</v>
      </c>
      <c r="K66" s="43">
        <v>95</v>
      </c>
    </row>
    <row r="67" spans="1:11" ht="24.75" customHeight="1" x14ac:dyDescent="0.25">
      <c r="A67" s="5" t="s">
        <v>98</v>
      </c>
      <c r="B67" s="7">
        <f t="shared" ref="B67:G67" si="8">SUM(B68:B75)</f>
        <v>539939</v>
      </c>
      <c r="C67" s="7">
        <f t="shared" si="8"/>
        <v>0</v>
      </c>
      <c r="D67" s="7">
        <f t="shared" si="8"/>
        <v>109903</v>
      </c>
      <c r="E67" s="7">
        <f t="shared" si="8"/>
        <v>66555</v>
      </c>
      <c r="F67" s="7">
        <f t="shared" si="8"/>
        <v>105011</v>
      </c>
      <c r="G67" s="7">
        <f t="shared" si="8"/>
        <v>785577</v>
      </c>
      <c r="H67" s="7">
        <f>G67*100/SUM(B67:F67)</f>
        <v>95.637855974132222</v>
      </c>
      <c r="I67" s="7">
        <f>SUM(I68:I75)</f>
        <v>1983</v>
      </c>
      <c r="J67" s="7">
        <f>SUM(J68:J75)</f>
        <v>1983</v>
      </c>
      <c r="K67" s="21">
        <f>J67*100/I67</f>
        <v>100</v>
      </c>
    </row>
    <row r="68" spans="1:11" x14ac:dyDescent="0.25">
      <c r="A68" s="9" t="s">
        <v>68</v>
      </c>
      <c r="B68" s="10"/>
      <c r="C68" s="10"/>
      <c r="D68" s="10">
        <v>18221</v>
      </c>
      <c r="E68" s="10">
        <v>3577</v>
      </c>
      <c r="F68" s="10">
        <v>2438</v>
      </c>
      <c r="G68" s="13">
        <v>22936</v>
      </c>
      <c r="H68" s="10">
        <v>95</v>
      </c>
      <c r="I68" s="644" t="s">
        <v>35</v>
      </c>
      <c r="J68" s="645"/>
      <c r="K68" s="646"/>
    </row>
    <row r="69" spans="1:11" x14ac:dyDescent="0.25">
      <c r="A69" s="9" t="s">
        <v>69</v>
      </c>
      <c r="B69" s="10"/>
      <c r="C69" s="10"/>
      <c r="D69" s="10">
        <v>10392</v>
      </c>
      <c r="E69" s="10">
        <v>8111</v>
      </c>
      <c r="F69" s="10">
        <v>17888</v>
      </c>
      <c r="G69" s="13">
        <v>36391</v>
      </c>
      <c r="H69" s="13">
        <v>100</v>
      </c>
      <c r="I69" s="13">
        <v>330</v>
      </c>
      <c r="J69" s="13">
        <v>330</v>
      </c>
      <c r="K69" s="14">
        <v>100</v>
      </c>
    </row>
    <row r="70" spans="1:11" x14ac:dyDescent="0.25">
      <c r="A70" s="9" t="s">
        <v>70</v>
      </c>
      <c r="B70" s="10"/>
      <c r="C70" s="10"/>
      <c r="D70" s="10">
        <v>6150</v>
      </c>
      <c r="E70" s="10">
        <v>1384</v>
      </c>
      <c r="F70" s="10">
        <v>9924</v>
      </c>
      <c r="G70" s="13">
        <v>15944</v>
      </c>
      <c r="H70" s="13">
        <v>91.327758047886363</v>
      </c>
      <c r="I70" s="644" t="s">
        <v>35</v>
      </c>
      <c r="J70" s="645"/>
      <c r="K70" s="646"/>
    </row>
    <row r="71" spans="1:11" x14ac:dyDescent="0.25">
      <c r="A71" s="9" t="s">
        <v>71</v>
      </c>
      <c r="B71" s="10"/>
      <c r="C71" s="10"/>
      <c r="D71" s="10">
        <v>15626</v>
      </c>
      <c r="E71" s="10">
        <v>1171</v>
      </c>
      <c r="F71" s="10">
        <v>10018</v>
      </c>
      <c r="G71" s="13">
        <v>26815</v>
      </c>
      <c r="H71" s="13">
        <v>100</v>
      </c>
      <c r="I71" s="13">
        <v>362</v>
      </c>
      <c r="J71" s="13">
        <v>362</v>
      </c>
      <c r="K71" s="14">
        <v>100</v>
      </c>
    </row>
    <row r="72" spans="1:11" x14ac:dyDescent="0.25">
      <c r="A72" s="9" t="s">
        <v>72</v>
      </c>
      <c r="B72" s="10"/>
      <c r="C72" s="10"/>
      <c r="D72" s="10">
        <v>17412</v>
      </c>
      <c r="E72" s="10">
        <v>6564</v>
      </c>
      <c r="F72" s="10">
        <v>10186</v>
      </c>
      <c r="G72" s="13">
        <v>33541</v>
      </c>
      <c r="H72" s="13">
        <v>98.182190738247172</v>
      </c>
      <c r="I72" s="644" t="s">
        <v>35</v>
      </c>
      <c r="J72" s="645"/>
      <c r="K72" s="646"/>
    </row>
    <row r="73" spans="1:11" x14ac:dyDescent="0.25">
      <c r="A73" s="9" t="s">
        <v>73</v>
      </c>
      <c r="B73" s="10"/>
      <c r="C73" s="10"/>
      <c r="D73" s="10">
        <v>24191</v>
      </c>
      <c r="E73" s="10">
        <v>4679</v>
      </c>
      <c r="F73" s="10">
        <v>12133</v>
      </c>
      <c r="G73" s="13">
        <v>41003</v>
      </c>
      <c r="H73" s="13">
        <v>100</v>
      </c>
      <c r="I73" s="13">
        <v>395</v>
      </c>
      <c r="J73" s="13">
        <v>395</v>
      </c>
      <c r="K73" s="14">
        <v>100</v>
      </c>
    </row>
    <row r="74" spans="1:11" ht="24.75" customHeight="1" x14ac:dyDescent="0.25">
      <c r="A74" s="9" t="s">
        <v>74</v>
      </c>
      <c r="B74" s="12">
        <v>539939</v>
      </c>
      <c r="C74" s="12"/>
      <c r="D74" s="12"/>
      <c r="E74" s="12"/>
      <c r="F74" s="12"/>
      <c r="G74" s="12">
        <v>507543</v>
      </c>
      <c r="H74" s="12">
        <v>94</v>
      </c>
      <c r="I74" s="641" t="s">
        <v>35</v>
      </c>
      <c r="J74" s="642"/>
      <c r="K74" s="643"/>
    </row>
    <row r="75" spans="1:11" ht="16.5" thickBot="1" x14ac:dyDescent="0.3">
      <c r="A75" s="35" t="s">
        <v>75</v>
      </c>
      <c r="B75" s="36"/>
      <c r="C75" s="36"/>
      <c r="D75" s="10">
        <v>17911</v>
      </c>
      <c r="E75" s="10">
        <v>41069</v>
      </c>
      <c r="F75" s="10">
        <v>42424</v>
      </c>
      <c r="G75" s="13">
        <v>101404</v>
      </c>
      <c r="H75" s="10">
        <v>100</v>
      </c>
      <c r="I75" s="10">
        <v>896</v>
      </c>
      <c r="J75" s="10">
        <v>896</v>
      </c>
      <c r="K75" s="11">
        <v>100</v>
      </c>
    </row>
    <row r="76" spans="1:11" ht="16.5" thickBot="1" x14ac:dyDescent="0.3">
      <c r="A76" s="48" t="s">
        <v>76</v>
      </c>
      <c r="B76" s="49">
        <f>SUM(B6,B12,B21,B29,B35,B42,B50,B55,B60,B67)</f>
        <v>1148062</v>
      </c>
      <c r="C76" s="49">
        <f t="shared" ref="C76:G76" si="9">SUM(C6,C12,C21,C29,C35,C42,C50,C55,C60,C67)</f>
        <v>172798</v>
      </c>
      <c r="D76" s="49">
        <f t="shared" si="9"/>
        <v>739016</v>
      </c>
      <c r="E76" s="49">
        <f t="shared" si="9"/>
        <v>381643</v>
      </c>
      <c r="F76" s="49">
        <f t="shared" si="9"/>
        <v>660544</v>
      </c>
      <c r="G76" s="49">
        <f t="shared" si="9"/>
        <v>3009875</v>
      </c>
      <c r="H76" s="49">
        <f>G76*100/(SUM(B76:F76))</f>
        <v>97.028171252485848</v>
      </c>
      <c r="I76" s="49">
        <f>SUM(I6,I12,I21,I29,I35,I42,I50,I55,I60,I67)</f>
        <v>75366</v>
      </c>
      <c r="J76" s="49">
        <f>SUM(J6,J12,J21,J29,J35,J42,J50,J55,J60,J67)</f>
        <v>72053</v>
      </c>
      <c r="K76" s="108">
        <f>J76*100/I76</f>
        <v>95.60411856805456</v>
      </c>
    </row>
    <row r="77" spans="1:11" x14ac:dyDescent="0.25">
      <c r="A77" s="50"/>
      <c r="B77" s="51"/>
      <c r="C77" s="51"/>
      <c r="D77" s="51"/>
      <c r="E77" s="51"/>
      <c r="F77" s="51"/>
      <c r="G77" s="52"/>
      <c r="H77" s="51"/>
      <c r="I77" s="50"/>
      <c r="J77" s="50"/>
      <c r="K77" s="53"/>
    </row>
    <row r="78" spans="1:11" ht="16.5" thickBot="1" x14ac:dyDescent="0.3">
      <c r="A78" s="1"/>
      <c r="B78" s="1"/>
      <c r="C78" s="1"/>
      <c r="D78" s="1"/>
      <c r="E78" s="1"/>
      <c r="F78" s="1"/>
      <c r="G78" s="2"/>
      <c r="H78" s="1"/>
      <c r="I78" s="1"/>
      <c r="J78" s="1"/>
      <c r="K78" s="1"/>
    </row>
    <row r="79" spans="1:11" ht="37.5" customHeight="1" x14ac:dyDescent="0.25">
      <c r="A79" s="653" t="s">
        <v>1</v>
      </c>
      <c r="B79" s="655" t="s">
        <v>77</v>
      </c>
      <c r="C79" s="656"/>
      <c r="D79" s="656"/>
      <c r="E79" s="657"/>
      <c r="F79" s="658" t="s">
        <v>78</v>
      </c>
      <c r="G79" s="655" t="s">
        <v>79</v>
      </c>
      <c r="H79" s="660"/>
      <c r="I79" s="54"/>
      <c r="J79" s="1"/>
      <c r="K79" s="1"/>
    </row>
    <row r="80" spans="1:11" ht="63.75" thickBot="1" x14ac:dyDescent="0.3">
      <c r="A80" s="654"/>
      <c r="B80" s="55" t="s">
        <v>80</v>
      </c>
      <c r="C80" s="55" t="s">
        <v>81</v>
      </c>
      <c r="D80" s="55" t="s">
        <v>82</v>
      </c>
      <c r="E80" s="55" t="s">
        <v>83</v>
      </c>
      <c r="F80" s="659"/>
      <c r="G80" s="56" t="s">
        <v>13</v>
      </c>
      <c r="H80" s="57" t="s">
        <v>14</v>
      </c>
      <c r="I80" s="54"/>
      <c r="J80" s="1"/>
      <c r="K80" s="1"/>
    </row>
    <row r="81" spans="1:11" ht="24" customHeight="1" x14ac:dyDescent="0.25">
      <c r="A81" s="109" t="s">
        <v>91</v>
      </c>
      <c r="B81" s="58">
        <f t="shared" ref="B81:G81" si="10">SUM(B82:B86)</f>
        <v>35514</v>
      </c>
      <c r="C81" s="58">
        <f t="shared" si="10"/>
        <v>31973</v>
      </c>
      <c r="D81" s="58">
        <f t="shared" si="10"/>
        <v>7265</v>
      </c>
      <c r="E81" s="58">
        <f t="shared" si="10"/>
        <v>5012</v>
      </c>
      <c r="F81" s="58">
        <f t="shared" si="10"/>
        <v>2658</v>
      </c>
      <c r="G81" s="58">
        <f t="shared" si="10"/>
        <v>82422</v>
      </c>
      <c r="H81" s="21">
        <f>G81*100/(SUM(B81:F81))</f>
        <v>100</v>
      </c>
      <c r="I81" s="59"/>
      <c r="J81" s="1"/>
      <c r="K81" s="1"/>
    </row>
    <row r="82" spans="1:11" x14ac:dyDescent="0.25">
      <c r="A82" s="60" t="s">
        <v>15</v>
      </c>
      <c r="B82" s="61">
        <v>20107</v>
      </c>
      <c r="C82" s="61">
        <v>3621</v>
      </c>
      <c r="D82" s="61" t="s">
        <v>84</v>
      </c>
      <c r="E82" s="61">
        <v>1420</v>
      </c>
      <c r="F82" s="12">
        <v>1089</v>
      </c>
      <c r="G82" s="62">
        <v>26237</v>
      </c>
      <c r="H82" s="461">
        <f>G82*100/(SUM(B82:F82))</f>
        <v>100</v>
      </c>
      <c r="I82" s="54"/>
      <c r="J82" s="1"/>
      <c r="K82" s="1"/>
    </row>
    <row r="83" spans="1:11" x14ac:dyDescent="0.25">
      <c r="A83" s="60" t="s">
        <v>16</v>
      </c>
      <c r="B83" s="61">
        <v>1302</v>
      </c>
      <c r="C83" s="61">
        <v>9363</v>
      </c>
      <c r="D83" s="61">
        <v>5351</v>
      </c>
      <c r="E83" s="61">
        <v>108</v>
      </c>
      <c r="F83" s="12">
        <v>403</v>
      </c>
      <c r="G83" s="62">
        <v>16527</v>
      </c>
      <c r="H83" s="461">
        <f t="shared" ref="H83:H86" si="11">G83*100/(SUM(B83:F83))</f>
        <v>100</v>
      </c>
      <c r="I83" s="54"/>
      <c r="J83" s="1"/>
      <c r="K83" s="1"/>
    </row>
    <row r="84" spans="1:11" x14ac:dyDescent="0.25">
      <c r="A84" s="60" t="s">
        <v>86</v>
      </c>
      <c r="B84" s="61">
        <v>7471</v>
      </c>
      <c r="C84" s="61">
        <v>3431</v>
      </c>
      <c r="D84" s="61">
        <v>1113</v>
      </c>
      <c r="E84" s="61">
        <v>1769</v>
      </c>
      <c r="F84" s="12">
        <v>938</v>
      </c>
      <c r="G84" s="62">
        <v>14722</v>
      </c>
      <c r="H84" s="461">
        <f t="shared" si="11"/>
        <v>100</v>
      </c>
      <c r="I84" s="54"/>
      <c r="J84" s="1"/>
      <c r="K84" s="1"/>
    </row>
    <row r="85" spans="1:11" x14ac:dyDescent="0.25">
      <c r="A85" s="60" t="s">
        <v>19</v>
      </c>
      <c r="B85" s="61">
        <v>1740</v>
      </c>
      <c r="C85" s="61">
        <v>8436</v>
      </c>
      <c r="D85" s="61">
        <v>203</v>
      </c>
      <c r="E85" s="61">
        <v>235</v>
      </c>
      <c r="F85" s="12">
        <v>228</v>
      </c>
      <c r="G85" s="62">
        <v>10842</v>
      </c>
      <c r="H85" s="461">
        <f>G85*100/(SUM(B85:F85))</f>
        <v>100</v>
      </c>
      <c r="I85" s="54"/>
      <c r="J85" s="1"/>
      <c r="K85" s="1"/>
    </row>
    <row r="86" spans="1:11" ht="16.5" thickBot="1" x14ac:dyDescent="0.3">
      <c r="A86" s="66" t="s">
        <v>21</v>
      </c>
      <c r="B86" s="67">
        <v>4894</v>
      </c>
      <c r="C86" s="67">
        <v>7122</v>
      </c>
      <c r="D86" s="67">
        <v>598</v>
      </c>
      <c r="E86" s="67">
        <v>1480</v>
      </c>
      <c r="F86" s="68" t="s">
        <v>84</v>
      </c>
      <c r="G86" s="69">
        <v>14094</v>
      </c>
      <c r="H86" s="461">
        <f t="shared" si="11"/>
        <v>100</v>
      </c>
      <c r="I86" s="54"/>
      <c r="J86" s="1"/>
      <c r="K86" s="1"/>
    </row>
    <row r="87" spans="1:11" ht="26.25" customHeight="1" x14ac:dyDescent="0.25">
      <c r="A87" s="5" t="s">
        <v>92</v>
      </c>
      <c r="B87" s="6">
        <f>SUM(B88:B95)</f>
        <v>271151</v>
      </c>
      <c r="C87" s="6">
        <f>SUM(C89:C95)</f>
        <v>92260</v>
      </c>
      <c r="D87" s="6">
        <f>SUM(D89:D95)</f>
        <v>43411</v>
      </c>
      <c r="E87" s="6">
        <f>SUM(E89:E95)</f>
        <v>29287</v>
      </c>
      <c r="F87" s="6">
        <f>SUM(F89:F95)</f>
        <v>17611</v>
      </c>
      <c r="G87" s="6">
        <f>SUM(G89:G95)</f>
        <v>446139</v>
      </c>
      <c r="H87" s="21">
        <f>G87*100/(SUM(B87:F87))</f>
        <v>98.329145728643212</v>
      </c>
      <c r="I87" s="70"/>
      <c r="J87" s="1"/>
      <c r="K87" s="1"/>
    </row>
    <row r="88" spans="1:11" x14ac:dyDescent="0.25">
      <c r="A88" s="71" t="s">
        <v>85</v>
      </c>
      <c r="B88" s="61">
        <v>1283</v>
      </c>
      <c r="C88" s="61">
        <v>1026</v>
      </c>
      <c r="D88" s="61">
        <v>215</v>
      </c>
      <c r="E88" s="61">
        <v>302</v>
      </c>
      <c r="F88" s="12">
        <v>81</v>
      </c>
      <c r="G88" s="62">
        <v>2907</v>
      </c>
      <c r="H88" s="463">
        <v>99.6</v>
      </c>
      <c r="I88" s="70"/>
      <c r="J88" s="1"/>
      <c r="K88" s="1"/>
    </row>
    <row r="89" spans="1:11" x14ac:dyDescent="0.25">
      <c r="A89" s="110" t="s">
        <v>22</v>
      </c>
      <c r="B89" s="71">
        <v>17187</v>
      </c>
      <c r="C89" s="71">
        <v>4254</v>
      </c>
      <c r="D89" s="71">
        <v>5371</v>
      </c>
      <c r="E89" s="71">
        <v>2077</v>
      </c>
      <c r="F89" s="72">
        <v>518</v>
      </c>
      <c r="G89" s="73">
        <v>28749</v>
      </c>
      <c r="H89" s="464">
        <v>98</v>
      </c>
      <c r="I89" s="54"/>
      <c r="J89" s="1"/>
      <c r="K89" s="1"/>
    </row>
    <row r="90" spans="1:11" x14ac:dyDescent="0.25">
      <c r="A90" s="110" t="s">
        <v>24</v>
      </c>
      <c r="B90" s="74">
        <v>5031</v>
      </c>
      <c r="C90" s="74">
        <v>8808</v>
      </c>
      <c r="D90" s="74">
        <v>1783</v>
      </c>
      <c r="E90" s="74">
        <v>1833</v>
      </c>
      <c r="F90" s="75">
        <v>552</v>
      </c>
      <c r="G90" s="76">
        <v>17149</v>
      </c>
      <c r="H90" s="462">
        <f>G90*100/(SUM(B90:F90))</f>
        <v>95.235186316432504</v>
      </c>
      <c r="I90" s="54"/>
      <c r="J90" s="1"/>
      <c r="K90" s="1"/>
    </row>
    <row r="91" spans="1:11" x14ac:dyDescent="0.25">
      <c r="A91" s="110" t="s">
        <v>25</v>
      </c>
      <c r="B91" s="74">
        <v>217675</v>
      </c>
      <c r="C91" s="74">
        <v>29128</v>
      </c>
      <c r="D91" s="74">
        <v>6600</v>
      </c>
      <c r="E91" s="74">
        <v>20075</v>
      </c>
      <c r="F91" s="75">
        <v>12276</v>
      </c>
      <c r="G91" s="76">
        <v>285754</v>
      </c>
      <c r="H91" s="462">
        <v>100</v>
      </c>
      <c r="I91" s="54"/>
      <c r="J91" s="1"/>
      <c r="K91" s="1"/>
    </row>
    <row r="92" spans="1:11" x14ac:dyDescent="0.25">
      <c r="A92" s="110" t="s">
        <v>26</v>
      </c>
      <c r="B92" s="74">
        <v>9078</v>
      </c>
      <c r="C92" s="74">
        <v>19419</v>
      </c>
      <c r="D92" s="74">
        <v>23874</v>
      </c>
      <c r="E92" s="74">
        <v>291</v>
      </c>
      <c r="F92" s="75">
        <v>364</v>
      </c>
      <c r="G92" s="76">
        <v>50464</v>
      </c>
      <c r="H92" s="462">
        <v>95.168407950816587</v>
      </c>
      <c r="I92" s="54"/>
      <c r="J92" s="1"/>
      <c r="K92" s="1"/>
    </row>
    <row r="93" spans="1:11" x14ac:dyDescent="0.25">
      <c r="A93" s="110" t="s">
        <v>27</v>
      </c>
      <c r="B93" s="74">
        <v>13889</v>
      </c>
      <c r="C93" s="74">
        <v>12206</v>
      </c>
      <c r="D93" s="74">
        <v>4740</v>
      </c>
      <c r="E93" s="74">
        <v>4326</v>
      </c>
      <c r="F93" s="75">
        <v>3046</v>
      </c>
      <c r="G93" s="76">
        <v>35987</v>
      </c>
      <c r="H93" s="462">
        <v>100</v>
      </c>
      <c r="I93" s="54"/>
      <c r="J93" s="1"/>
      <c r="K93" s="1"/>
    </row>
    <row r="94" spans="1:11" x14ac:dyDescent="0.25">
      <c r="A94" s="111" t="s">
        <v>20</v>
      </c>
      <c r="B94" s="63">
        <v>2883</v>
      </c>
      <c r="C94" s="63">
        <v>7799</v>
      </c>
      <c r="D94" s="63">
        <v>21</v>
      </c>
      <c r="E94" s="63">
        <v>15</v>
      </c>
      <c r="F94" s="64">
        <v>341</v>
      </c>
      <c r="G94" s="65">
        <v>11059</v>
      </c>
      <c r="H94" s="466">
        <v>100</v>
      </c>
      <c r="I94" s="54"/>
      <c r="J94" s="1"/>
      <c r="K94" s="1"/>
    </row>
    <row r="95" spans="1:11" ht="16.5" thickBot="1" x14ac:dyDescent="0.3">
      <c r="A95" s="112" t="s">
        <v>28</v>
      </c>
      <c r="B95" s="77">
        <v>4125</v>
      </c>
      <c r="C95" s="77">
        <v>10646</v>
      </c>
      <c r="D95" s="77">
        <v>1022</v>
      </c>
      <c r="E95" s="77">
        <v>670</v>
      </c>
      <c r="F95" s="78">
        <v>514</v>
      </c>
      <c r="G95" s="79">
        <v>16977</v>
      </c>
      <c r="H95" s="467">
        <v>100</v>
      </c>
      <c r="I95" s="1"/>
      <c r="J95" s="1"/>
      <c r="K95" s="1"/>
    </row>
    <row r="96" spans="1:11" ht="30" customHeight="1" x14ac:dyDescent="0.25">
      <c r="A96" s="106" t="s">
        <v>93</v>
      </c>
      <c r="B96" s="6">
        <f t="shared" ref="B96:G96" si="12">SUM(B97:B99,B101:B103)</f>
        <v>113175</v>
      </c>
      <c r="C96" s="6">
        <f t="shared" si="12"/>
        <v>41888</v>
      </c>
      <c r="D96" s="6">
        <f t="shared" si="12"/>
        <v>16454</v>
      </c>
      <c r="E96" s="6">
        <f t="shared" si="12"/>
        <v>2828</v>
      </c>
      <c r="F96" s="6">
        <f t="shared" si="12"/>
        <v>9164</v>
      </c>
      <c r="G96" s="6">
        <f t="shared" si="12"/>
        <v>182923</v>
      </c>
      <c r="H96" s="21">
        <f>G96*100/(SUM(B96:F96))</f>
        <v>99.680669612934508</v>
      </c>
      <c r="I96" s="70"/>
      <c r="J96" s="1"/>
      <c r="K96" s="1"/>
    </row>
    <row r="97" spans="1:11" x14ac:dyDescent="0.25">
      <c r="A97" s="9" t="s">
        <v>29</v>
      </c>
      <c r="B97" s="113">
        <v>79436</v>
      </c>
      <c r="C97" s="113">
        <v>4498</v>
      </c>
      <c r="D97" s="113">
        <v>815</v>
      </c>
      <c r="E97" s="113" t="s">
        <v>84</v>
      </c>
      <c r="F97" s="113">
        <v>5461</v>
      </c>
      <c r="G97" s="114">
        <v>90210</v>
      </c>
      <c r="H97" s="463">
        <v>99.6</v>
      </c>
      <c r="I97" s="80"/>
      <c r="J97" s="81"/>
      <c r="K97" s="1"/>
    </row>
    <row r="98" spans="1:11" x14ac:dyDescent="0.25">
      <c r="A98" s="9" t="s">
        <v>30</v>
      </c>
      <c r="B98" s="116">
        <v>6914</v>
      </c>
      <c r="C98" s="117">
        <v>11467</v>
      </c>
      <c r="D98" s="117">
        <v>10114</v>
      </c>
      <c r="E98" s="117">
        <v>1055</v>
      </c>
      <c r="F98" s="117">
        <v>484</v>
      </c>
      <c r="G98" s="118">
        <v>29994</v>
      </c>
      <c r="H98" s="464">
        <v>98</v>
      </c>
      <c r="I98" s="82"/>
      <c r="J98" s="1"/>
      <c r="K98" s="1"/>
    </row>
    <row r="99" spans="1:11" x14ac:dyDescent="0.25">
      <c r="A99" s="9" t="s">
        <v>31</v>
      </c>
      <c r="B99" s="116">
        <v>6414</v>
      </c>
      <c r="C99" s="116">
        <v>8488</v>
      </c>
      <c r="D99" s="116">
        <v>2843</v>
      </c>
      <c r="E99" s="116">
        <v>515</v>
      </c>
      <c r="F99" s="116">
        <v>663</v>
      </c>
      <c r="G99" s="119">
        <v>18923</v>
      </c>
      <c r="H99" s="462">
        <f>G99*100/(SUM(B99:F99))</f>
        <v>100</v>
      </c>
      <c r="I99" s="83"/>
      <c r="J99" s="1"/>
      <c r="K99" s="1"/>
    </row>
    <row r="100" spans="1:11" x14ac:dyDescent="0.25">
      <c r="A100" s="9" t="s">
        <v>87</v>
      </c>
      <c r="B100" s="644" t="s">
        <v>35</v>
      </c>
      <c r="C100" s="645"/>
      <c r="D100" s="645"/>
      <c r="E100" s="645"/>
      <c r="F100" s="645"/>
      <c r="G100" s="645"/>
      <c r="H100" s="646"/>
      <c r="I100" s="70"/>
      <c r="J100" s="1"/>
      <c r="K100" s="1"/>
    </row>
    <row r="101" spans="1:11" x14ac:dyDescent="0.25">
      <c r="A101" s="9" t="s">
        <v>34</v>
      </c>
      <c r="B101" s="116">
        <v>8509</v>
      </c>
      <c r="C101" s="116">
        <v>3020</v>
      </c>
      <c r="D101" s="116">
        <v>681</v>
      </c>
      <c r="E101" s="116" t="s">
        <v>84</v>
      </c>
      <c r="F101" s="116">
        <v>1806</v>
      </c>
      <c r="G101" s="119">
        <v>14016</v>
      </c>
      <c r="H101" s="463">
        <v>99.6</v>
      </c>
      <c r="I101" s="83"/>
      <c r="J101" s="1"/>
      <c r="K101" s="1"/>
    </row>
    <row r="102" spans="1:11" x14ac:dyDescent="0.25">
      <c r="A102" s="9" t="s">
        <v>36</v>
      </c>
      <c r="B102" s="116">
        <v>2035</v>
      </c>
      <c r="C102" s="116">
        <v>7947</v>
      </c>
      <c r="D102" s="116">
        <v>736</v>
      </c>
      <c r="E102" s="116">
        <v>1258</v>
      </c>
      <c r="F102" s="116">
        <v>243</v>
      </c>
      <c r="G102" s="119">
        <v>11673</v>
      </c>
      <c r="H102" s="464">
        <v>98</v>
      </c>
      <c r="I102" s="83"/>
      <c r="J102" s="1"/>
      <c r="K102" s="1"/>
    </row>
    <row r="103" spans="1:11" ht="16.5" thickBot="1" x14ac:dyDescent="0.3">
      <c r="A103" s="9" t="s">
        <v>38</v>
      </c>
      <c r="B103" s="117">
        <v>9867</v>
      </c>
      <c r="C103" s="117">
        <v>6468</v>
      </c>
      <c r="D103" s="117">
        <v>1265</v>
      </c>
      <c r="E103" s="117" t="s">
        <v>84</v>
      </c>
      <c r="F103" s="117">
        <v>507</v>
      </c>
      <c r="G103" s="118">
        <v>18107</v>
      </c>
      <c r="H103" s="462">
        <f>G103*100/(SUM(B103:F103))</f>
        <v>100</v>
      </c>
      <c r="I103" s="82"/>
      <c r="J103" s="1"/>
      <c r="K103" s="1"/>
    </row>
    <row r="104" spans="1:11" ht="33" customHeight="1" x14ac:dyDescent="0.25">
      <c r="A104" s="5" t="s">
        <v>94</v>
      </c>
      <c r="B104" s="6">
        <f t="shared" ref="B104:G104" si="13">SUM(B105:B109)</f>
        <v>28348</v>
      </c>
      <c r="C104" s="6">
        <f t="shared" si="13"/>
        <v>40029</v>
      </c>
      <c r="D104" s="6">
        <f t="shared" si="13"/>
        <v>1789</v>
      </c>
      <c r="E104" s="6">
        <f t="shared" si="13"/>
        <v>3142</v>
      </c>
      <c r="F104" s="6">
        <f t="shared" si="13"/>
        <v>2671</v>
      </c>
      <c r="G104" s="6">
        <f t="shared" si="13"/>
        <v>75979</v>
      </c>
      <c r="H104" s="21">
        <f>G104*100/(SUM(B104:F104))</f>
        <v>100</v>
      </c>
      <c r="I104" s="70"/>
      <c r="J104" s="1"/>
      <c r="K104" s="1"/>
    </row>
    <row r="105" spans="1:11" x14ac:dyDescent="0.25">
      <c r="A105" s="39" t="s">
        <v>40</v>
      </c>
      <c r="B105" s="10">
        <v>14736</v>
      </c>
      <c r="C105" s="71">
        <v>10859</v>
      </c>
      <c r="D105" s="71">
        <v>969</v>
      </c>
      <c r="E105" s="71">
        <v>1360</v>
      </c>
      <c r="F105" s="72">
        <v>1052</v>
      </c>
      <c r="G105" s="73">
        <v>28976</v>
      </c>
      <c r="H105" s="463">
        <v>99.6</v>
      </c>
      <c r="I105" s="84"/>
      <c r="J105" s="1"/>
      <c r="K105" s="1"/>
    </row>
    <row r="106" spans="1:11" x14ac:dyDescent="0.25">
      <c r="A106" s="39" t="s">
        <v>41</v>
      </c>
      <c r="B106" s="10">
        <v>1371</v>
      </c>
      <c r="C106" s="71">
        <v>3969</v>
      </c>
      <c r="D106" s="71">
        <v>205</v>
      </c>
      <c r="E106" s="71">
        <v>52</v>
      </c>
      <c r="F106" s="72">
        <v>214</v>
      </c>
      <c r="G106" s="73">
        <v>5811</v>
      </c>
      <c r="H106" s="464">
        <v>98</v>
      </c>
      <c r="I106" s="84"/>
      <c r="J106" s="1"/>
      <c r="K106" s="1"/>
    </row>
    <row r="107" spans="1:11" x14ac:dyDescent="0.25">
      <c r="A107" s="39" t="s">
        <v>42</v>
      </c>
      <c r="B107" s="10">
        <v>2193</v>
      </c>
      <c r="C107" s="74">
        <v>3641</v>
      </c>
      <c r="D107" s="74">
        <v>98</v>
      </c>
      <c r="E107" s="74">
        <v>253</v>
      </c>
      <c r="F107" s="75">
        <v>105</v>
      </c>
      <c r="G107" s="76">
        <v>6290</v>
      </c>
      <c r="H107" s="462">
        <f>G107*100/(SUM(B107:F107))</f>
        <v>100</v>
      </c>
      <c r="I107" s="85"/>
      <c r="J107" s="1"/>
      <c r="K107" s="1"/>
    </row>
    <row r="108" spans="1:11" x14ac:dyDescent="0.25">
      <c r="A108" s="39" t="s">
        <v>43</v>
      </c>
      <c r="B108" s="10">
        <v>3577</v>
      </c>
      <c r="C108" s="74">
        <v>10098</v>
      </c>
      <c r="D108" s="74">
        <v>182</v>
      </c>
      <c r="E108" s="74">
        <v>471</v>
      </c>
      <c r="F108" s="75">
        <v>495</v>
      </c>
      <c r="G108" s="76">
        <v>14823</v>
      </c>
      <c r="H108" s="464">
        <v>98</v>
      </c>
      <c r="I108" s="85"/>
      <c r="J108" s="1"/>
      <c r="K108" s="1"/>
    </row>
    <row r="109" spans="1:11" ht="16.5" thickBot="1" x14ac:dyDescent="0.3">
      <c r="A109" s="86" t="s">
        <v>44</v>
      </c>
      <c r="B109" s="17">
        <v>6471</v>
      </c>
      <c r="C109" s="77">
        <v>11462</v>
      </c>
      <c r="D109" s="77">
        <v>335</v>
      </c>
      <c r="E109" s="77">
        <v>1006</v>
      </c>
      <c r="F109" s="78">
        <v>805</v>
      </c>
      <c r="G109" s="79">
        <v>20079</v>
      </c>
      <c r="H109" s="462">
        <f>G109*100/(SUM(B109:F109))</f>
        <v>100</v>
      </c>
      <c r="I109" s="85"/>
      <c r="J109" s="1"/>
      <c r="K109" s="1"/>
    </row>
    <row r="110" spans="1:11" ht="25.5" customHeight="1" x14ac:dyDescent="0.25">
      <c r="A110" s="5" t="s">
        <v>95</v>
      </c>
      <c r="B110" s="6">
        <f t="shared" ref="B110:G110" si="14">SUM(B111:B113,B115)</f>
        <v>39936</v>
      </c>
      <c r="C110" s="6">
        <f t="shared" si="14"/>
        <v>49940</v>
      </c>
      <c r="D110" s="6">
        <f t="shared" si="14"/>
        <v>4555</v>
      </c>
      <c r="E110" s="6">
        <f t="shared" si="14"/>
        <v>1874</v>
      </c>
      <c r="F110" s="6">
        <f t="shared" si="14"/>
        <v>1480</v>
      </c>
      <c r="G110" s="6">
        <f t="shared" si="14"/>
        <v>92421</v>
      </c>
      <c r="H110" s="21">
        <f>G110*100/(SUM(B110:F110))</f>
        <v>94.514496088357106</v>
      </c>
      <c r="I110" s="70"/>
      <c r="J110" s="1"/>
      <c r="K110" s="1"/>
    </row>
    <row r="111" spans="1:11" x14ac:dyDescent="0.25">
      <c r="A111" s="9" t="s">
        <v>45</v>
      </c>
      <c r="B111" s="87">
        <v>5079</v>
      </c>
      <c r="C111" s="87">
        <v>8814</v>
      </c>
      <c r="D111" s="87">
        <v>1228</v>
      </c>
      <c r="E111" s="87">
        <v>632</v>
      </c>
      <c r="F111" s="88">
        <v>697</v>
      </c>
      <c r="G111" s="89">
        <v>15673</v>
      </c>
      <c r="H111" s="463">
        <v>99.6</v>
      </c>
      <c r="I111" s="90"/>
      <c r="J111" s="1"/>
      <c r="K111" s="1"/>
    </row>
    <row r="112" spans="1:11" x14ac:dyDescent="0.25">
      <c r="A112" s="9" t="s">
        <v>46</v>
      </c>
      <c r="B112" s="87">
        <v>5076</v>
      </c>
      <c r="C112" s="87">
        <v>15680</v>
      </c>
      <c r="D112" s="87">
        <v>894</v>
      </c>
      <c r="E112" s="87">
        <v>7</v>
      </c>
      <c r="F112" s="88">
        <v>343</v>
      </c>
      <c r="G112" s="89">
        <v>21905</v>
      </c>
      <c r="H112" s="464">
        <v>98</v>
      </c>
      <c r="I112" s="90"/>
      <c r="J112" s="1"/>
      <c r="K112" s="1"/>
    </row>
    <row r="113" spans="1:11" x14ac:dyDescent="0.25">
      <c r="A113" s="9" t="s">
        <v>47</v>
      </c>
      <c r="B113" s="87">
        <v>25794</v>
      </c>
      <c r="C113" s="87">
        <v>17267</v>
      </c>
      <c r="D113" s="87">
        <v>1672</v>
      </c>
      <c r="E113" s="87">
        <v>150</v>
      </c>
      <c r="F113" s="88" t="s">
        <v>84</v>
      </c>
      <c r="G113" s="89">
        <v>42663</v>
      </c>
      <c r="H113" s="462">
        <f>G113*100/(SUM(B113:F113))</f>
        <v>95.053806563732365</v>
      </c>
      <c r="I113" s="90"/>
      <c r="J113" s="1"/>
      <c r="K113" s="1"/>
    </row>
    <row r="114" spans="1:11" x14ac:dyDescent="0.25">
      <c r="A114" s="9" t="s">
        <v>48</v>
      </c>
      <c r="B114" s="647" t="s">
        <v>35</v>
      </c>
      <c r="C114" s="648"/>
      <c r="D114" s="648"/>
      <c r="E114" s="648"/>
      <c r="F114" s="648"/>
      <c r="G114" s="648"/>
      <c r="H114" s="649"/>
      <c r="I114" s="90"/>
      <c r="J114" s="1"/>
      <c r="K114" s="1"/>
    </row>
    <row r="115" spans="1:11" x14ac:dyDescent="0.25">
      <c r="A115" s="9" t="s">
        <v>49</v>
      </c>
      <c r="B115" s="87">
        <v>3987</v>
      </c>
      <c r="C115" s="87">
        <v>8179</v>
      </c>
      <c r="D115" s="87">
        <v>761</v>
      </c>
      <c r="E115" s="87">
        <v>1085</v>
      </c>
      <c r="F115" s="88">
        <v>440</v>
      </c>
      <c r="G115" s="89">
        <v>12180</v>
      </c>
      <c r="H115" s="462">
        <f>G115*100/(SUM(B115:F115))</f>
        <v>84.278992526985888</v>
      </c>
      <c r="I115" s="90"/>
      <c r="J115" s="1"/>
      <c r="K115" s="1"/>
    </row>
    <row r="116" spans="1:11" ht="16.5" thickBot="1" x14ac:dyDescent="0.3">
      <c r="A116" s="16" t="s">
        <v>50</v>
      </c>
      <c r="B116" s="650" t="s">
        <v>35</v>
      </c>
      <c r="C116" s="651"/>
      <c r="D116" s="651"/>
      <c r="E116" s="651"/>
      <c r="F116" s="651"/>
      <c r="G116" s="651"/>
      <c r="H116" s="652"/>
      <c r="I116" s="90"/>
      <c r="J116" s="1"/>
      <c r="K116" s="1"/>
    </row>
    <row r="117" spans="1:11" ht="27" customHeight="1" x14ac:dyDescent="0.25">
      <c r="A117" s="5" t="s">
        <v>96</v>
      </c>
      <c r="B117" s="6">
        <f>SUM(B118,B121,B123,B125,B128)</f>
        <v>32403</v>
      </c>
      <c r="C117" s="6">
        <f t="shared" ref="C117:G117" si="15">SUM(C118,C121,C123,C125,C128)</f>
        <v>27845</v>
      </c>
      <c r="D117" s="6">
        <f t="shared" si="15"/>
        <v>7247</v>
      </c>
      <c r="E117" s="6">
        <f t="shared" si="15"/>
        <v>3071</v>
      </c>
      <c r="F117" s="6">
        <f t="shared" si="15"/>
        <v>2632</v>
      </c>
      <c r="G117" s="6">
        <f t="shared" si="15"/>
        <v>71234</v>
      </c>
      <c r="H117" s="21">
        <f>G117*100/(SUM(B117:F117))</f>
        <v>97.316866581054128</v>
      </c>
      <c r="I117" s="70"/>
      <c r="J117" s="1"/>
      <c r="K117" s="1"/>
    </row>
    <row r="118" spans="1:11" x14ac:dyDescent="0.25">
      <c r="A118" s="9" t="s">
        <v>51</v>
      </c>
      <c r="B118" s="10" t="s">
        <v>84</v>
      </c>
      <c r="C118" s="10" t="s">
        <v>88</v>
      </c>
      <c r="D118" s="10">
        <v>1899</v>
      </c>
      <c r="E118" s="10">
        <v>464</v>
      </c>
      <c r="F118" s="12" t="s">
        <v>88</v>
      </c>
      <c r="G118" s="62">
        <v>2363</v>
      </c>
      <c r="H118" s="463">
        <v>99.6</v>
      </c>
      <c r="I118" s="90"/>
      <c r="J118" s="1"/>
      <c r="K118" s="1"/>
    </row>
    <row r="119" spans="1:11" x14ac:dyDescent="0.25">
      <c r="A119" s="9" t="s">
        <v>52</v>
      </c>
      <c r="B119" s="644" t="s">
        <v>35</v>
      </c>
      <c r="C119" s="645"/>
      <c r="D119" s="645"/>
      <c r="E119" s="645"/>
      <c r="F119" s="645"/>
      <c r="G119" s="645"/>
      <c r="H119" s="646"/>
      <c r="I119" s="70"/>
      <c r="J119" s="1"/>
      <c r="K119" s="1"/>
    </row>
    <row r="120" spans="1:11" x14ac:dyDescent="0.25">
      <c r="A120" s="9" t="s">
        <v>53</v>
      </c>
      <c r="B120" s="644" t="s">
        <v>35</v>
      </c>
      <c r="C120" s="645"/>
      <c r="D120" s="645"/>
      <c r="E120" s="645"/>
      <c r="F120" s="645"/>
      <c r="G120" s="645"/>
      <c r="H120" s="646"/>
      <c r="I120" s="70"/>
      <c r="J120" s="1"/>
      <c r="K120" s="1"/>
    </row>
    <row r="121" spans="1:11" x14ac:dyDescent="0.25">
      <c r="A121" s="9" t="s">
        <v>54</v>
      </c>
      <c r="B121" s="10">
        <v>14895</v>
      </c>
      <c r="C121" s="10">
        <v>9082</v>
      </c>
      <c r="D121" s="10">
        <v>2636</v>
      </c>
      <c r="E121" s="10">
        <v>3</v>
      </c>
      <c r="F121" s="12">
        <v>1091</v>
      </c>
      <c r="G121" s="62">
        <v>26886</v>
      </c>
      <c r="H121" s="462">
        <f>G121*100/(SUM(B121:F121))</f>
        <v>97.036849893528711</v>
      </c>
      <c r="I121" s="90"/>
      <c r="J121" s="1"/>
      <c r="K121" s="1"/>
    </row>
    <row r="122" spans="1:11" x14ac:dyDescent="0.25">
      <c r="A122" s="9" t="s">
        <v>55</v>
      </c>
      <c r="B122" s="644" t="s">
        <v>35</v>
      </c>
      <c r="C122" s="645"/>
      <c r="D122" s="645"/>
      <c r="E122" s="645"/>
      <c r="F122" s="645"/>
      <c r="G122" s="645"/>
      <c r="H122" s="646"/>
      <c r="I122" s="70"/>
      <c r="J122" s="1"/>
      <c r="K122" s="1"/>
    </row>
    <row r="123" spans="1:11" x14ac:dyDescent="0.25">
      <c r="A123" s="9" t="s">
        <v>56</v>
      </c>
      <c r="B123" s="10">
        <v>7342</v>
      </c>
      <c r="C123" s="10">
        <v>7497</v>
      </c>
      <c r="D123" s="10">
        <v>712</v>
      </c>
      <c r="E123" s="10">
        <v>2604</v>
      </c>
      <c r="F123" s="12">
        <v>736</v>
      </c>
      <c r="G123" s="62">
        <v>18515</v>
      </c>
      <c r="H123" s="463">
        <v>99.6</v>
      </c>
      <c r="I123" s="90"/>
      <c r="J123" s="1"/>
      <c r="K123" s="1"/>
    </row>
    <row r="124" spans="1:11" x14ac:dyDescent="0.25">
      <c r="A124" s="9" t="s">
        <v>57</v>
      </c>
      <c r="B124" s="10" t="s">
        <v>88</v>
      </c>
      <c r="C124" s="10" t="s">
        <v>88</v>
      </c>
      <c r="D124" s="10">
        <v>1088</v>
      </c>
      <c r="E124" s="10">
        <v>16</v>
      </c>
      <c r="F124" s="12" t="s">
        <v>88</v>
      </c>
      <c r="G124" s="62">
        <v>1104</v>
      </c>
      <c r="H124" s="464">
        <v>98</v>
      </c>
      <c r="I124" s="90"/>
      <c r="J124" s="1"/>
      <c r="K124" s="1"/>
    </row>
    <row r="125" spans="1:11" x14ac:dyDescent="0.25">
      <c r="A125" s="9" t="s">
        <v>58</v>
      </c>
      <c r="B125" s="10">
        <v>1133</v>
      </c>
      <c r="C125" s="10">
        <v>2200</v>
      </c>
      <c r="D125" s="10" t="s">
        <v>84</v>
      </c>
      <c r="E125" s="10" t="s">
        <v>84</v>
      </c>
      <c r="F125" s="12">
        <v>137</v>
      </c>
      <c r="G125" s="62">
        <v>3291</v>
      </c>
      <c r="H125" s="462">
        <f>G125*100/(SUM(B125:F125))</f>
        <v>94.841498559077806</v>
      </c>
      <c r="I125" s="90"/>
      <c r="J125" s="1"/>
      <c r="K125" s="1"/>
    </row>
    <row r="126" spans="1:11" x14ac:dyDescent="0.25">
      <c r="A126" s="9" t="s">
        <v>59</v>
      </c>
      <c r="B126" s="10" t="s">
        <v>84</v>
      </c>
      <c r="C126" s="10" t="s">
        <v>84</v>
      </c>
      <c r="D126" s="10">
        <v>3037</v>
      </c>
      <c r="E126" s="10">
        <v>8634</v>
      </c>
      <c r="F126" s="12" t="s">
        <v>84</v>
      </c>
      <c r="G126" s="62">
        <v>11671</v>
      </c>
      <c r="H126" s="463">
        <v>99.6</v>
      </c>
      <c r="I126" s="90"/>
      <c r="J126" s="1"/>
      <c r="K126" s="1"/>
    </row>
    <row r="127" spans="1:11" x14ac:dyDescent="0.25">
      <c r="A127" s="9" t="s">
        <v>60</v>
      </c>
      <c r="B127" s="10" t="s">
        <v>84</v>
      </c>
      <c r="C127" s="10" t="s">
        <v>88</v>
      </c>
      <c r="D127" s="10">
        <v>4144</v>
      </c>
      <c r="E127" s="10">
        <v>85</v>
      </c>
      <c r="F127" s="12" t="s">
        <v>84</v>
      </c>
      <c r="G127" s="62">
        <v>4229</v>
      </c>
      <c r="H127" s="464">
        <v>98</v>
      </c>
      <c r="I127" s="90"/>
      <c r="J127" s="1"/>
      <c r="K127" s="1"/>
    </row>
    <row r="128" spans="1:11" ht="16.5" thickBot="1" x14ac:dyDescent="0.3">
      <c r="A128" s="16" t="s">
        <v>61</v>
      </c>
      <c r="B128" s="17">
        <v>9033</v>
      </c>
      <c r="C128" s="17">
        <v>9066</v>
      </c>
      <c r="D128" s="17">
        <v>2000</v>
      </c>
      <c r="E128" s="17" t="s">
        <v>84</v>
      </c>
      <c r="F128" s="68">
        <v>668</v>
      </c>
      <c r="G128" s="69">
        <v>20179</v>
      </c>
      <c r="H128" s="462">
        <f>G128*100/(SUM(B128:F128))</f>
        <v>97.168584773920159</v>
      </c>
      <c r="I128" s="90"/>
      <c r="J128" s="1"/>
      <c r="K128" s="1"/>
    </row>
    <row r="129" spans="1:11" x14ac:dyDescent="0.25">
      <c r="A129" s="5" t="s">
        <v>99</v>
      </c>
      <c r="B129" s="6">
        <f>SUM(B130:B133)</f>
        <v>19395</v>
      </c>
      <c r="C129" s="6">
        <f t="shared" ref="C129:G129" si="16">SUM(C130:C133)</f>
        <v>25904</v>
      </c>
      <c r="D129" s="6">
        <f t="shared" si="16"/>
        <v>3009</v>
      </c>
      <c r="E129" s="6">
        <f t="shared" si="16"/>
        <v>3825</v>
      </c>
      <c r="F129" s="6">
        <f t="shared" si="16"/>
        <v>2036</v>
      </c>
      <c r="G129" s="6">
        <f t="shared" si="16"/>
        <v>53003</v>
      </c>
      <c r="H129" s="21">
        <f>G129*100/(SUM(B129:F129))</f>
        <v>97.847477339437688</v>
      </c>
      <c r="I129" s="90"/>
      <c r="J129" s="1"/>
      <c r="K129" s="1"/>
    </row>
    <row r="130" spans="1:11" x14ac:dyDescent="0.25">
      <c r="A130" s="10" t="s">
        <v>23</v>
      </c>
      <c r="B130" s="71">
        <v>5823</v>
      </c>
      <c r="C130" s="71">
        <v>7770</v>
      </c>
      <c r="D130" s="71">
        <v>518</v>
      </c>
      <c r="E130" s="71">
        <v>1230</v>
      </c>
      <c r="F130" s="72">
        <v>637</v>
      </c>
      <c r="G130" s="73">
        <v>15669</v>
      </c>
      <c r="H130" s="463">
        <v>99.6</v>
      </c>
      <c r="I130" s="90"/>
      <c r="J130" s="1"/>
      <c r="K130" s="1"/>
    </row>
    <row r="131" spans="1:11" x14ac:dyDescent="0.25">
      <c r="A131" s="10" t="s">
        <v>33</v>
      </c>
      <c r="B131" s="116">
        <v>2113</v>
      </c>
      <c r="C131" s="116">
        <v>1719</v>
      </c>
      <c r="D131" s="120">
        <v>111</v>
      </c>
      <c r="E131" s="116">
        <v>36</v>
      </c>
      <c r="F131" s="116">
        <v>259</v>
      </c>
      <c r="G131" s="119">
        <v>4154</v>
      </c>
      <c r="H131" s="462">
        <f>G131*100/(SUM(B131:F131))</f>
        <v>98.017932987258135</v>
      </c>
      <c r="I131" s="90"/>
      <c r="J131" s="1"/>
      <c r="K131" s="1"/>
    </row>
    <row r="132" spans="1:11" x14ac:dyDescent="0.25">
      <c r="A132" s="10" t="s">
        <v>37</v>
      </c>
      <c r="B132" s="116">
        <v>2783</v>
      </c>
      <c r="C132" s="116">
        <v>6875</v>
      </c>
      <c r="D132" s="116">
        <v>520</v>
      </c>
      <c r="E132" s="116">
        <v>655</v>
      </c>
      <c r="F132" s="116">
        <v>532</v>
      </c>
      <c r="G132" s="119">
        <v>11022</v>
      </c>
      <c r="H132" s="463">
        <v>99.6</v>
      </c>
      <c r="I132" s="90"/>
      <c r="J132" s="1"/>
      <c r="K132" s="1"/>
    </row>
    <row r="133" spans="1:11" ht="16.5" thickBot="1" x14ac:dyDescent="0.3">
      <c r="A133" s="36" t="s">
        <v>39</v>
      </c>
      <c r="B133" s="121">
        <v>8676</v>
      </c>
      <c r="C133" s="121">
        <v>9540</v>
      </c>
      <c r="D133" s="121">
        <v>1860</v>
      </c>
      <c r="E133" s="121">
        <v>1904</v>
      </c>
      <c r="F133" s="121">
        <v>608</v>
      </c>
      <c r="G133" s="122">
        <v>22158</v>
      </c>
      <c r="H133" s="464">
        <v>98</v>
      </c>
      <c r="I133" s="90"/>
      <c r="J133" s="1"/>
      <c r="K133" s="1"/>
    </row>
    <row r="134" spans="1:11" x14ac:dyDescent="0.25">
      <c r="A134" s="6" t="s">
        <v>100</v>
      </c>
      <c r="B134" s="6">
        <f>SUM(B135:B138)</f>
        <v>32403</v>
      </c>
      <c r="C134" s="6">
        <f t="shared" ref="C134:F134" si="17">SUM(C135:C138)</f>
        <v>27845</v>
      </c>
      <c r="D134" s="6">
        <f t="shared" si="17"/>
        <v>5348</v>
      </c>
      <c r="E134" s="6">
        <f t="shared" si="17"/>
        <v>2607</v>
      </c>
      <c r="F134" s="6">
        <f t="shared" si="17"/>
        <v>2632</v>
      </c>
      <c r="G134" s="6">
        <f>SUM(G135:G138)</f>
        <v>68871</v>
      </c>
      <c r="H134" s="21">
        <f>G134*100/(SUM(B134:F134))</f>
        <v>97.227359356250446</v>
      </c>
      <c r="I134" s="90"/>
      <c r="J134" s="1"/>
      <c r="K134" s="1"/>
    </row>
    <row r="135" spans="1:11" x14ac:dyDescent="0.25">
      <c r="A135" s="104" t="s">
        <v>54</v>
      </c>
      <c r="B135" s="10">
        <v>14895</v>
      </c>
      <c r="C135" s="10">
        <v>9082</v>
      </c>
      <c r="D135" s="10">
        <v>2636</v>
      </c>
      <c r="E135" s="10">
        <v>3</v>
      </c>
      <c r="F135" s="12">
        <v>1091</v>
      </c>
      <c r="G135" s="62">
        <v>26886</v>
      </c>
      <c r="H135" s="463">
        <v>99.6</v>
      </c>
      <c r="I135" s="90"/>
      <c r="J135" s="1"/>
      <c r="K135" s="1"/>
    </row>
    <row r="136" spans="1:11" x14ac:dyDescent="0.25">
      <c r="A136" s="104" t="s">
        <v>56</v>
      </c>
      <c r="B136" s="10">
        <v>7342</v>
      </c>
      <c r="C136" s="10">
        <v>7497</v>
      </c>
      <c r="D136" s="10">
        <v>712</v>
      </c>
      <c r="E136" s="10">
        <v>2604</v>
      </c>
      <c r="F136" s="12">
        <v>736</v>
      </c>
      <c r="G136" s="62">
        <v>18515</v>
      </c>
      <c r="H136" s="462">
        <f>G136*100/(SUM(B136:F136))</f>
        <v>98.009634217352172</v>
      </c>
      <c r="I136" s="90"/>
      <c r="J136" s="1"/>
      <c r="K136" s="1"/>
    </row>
    <row r="137" spans="1:11" x14ac:dyDescent="0.25">
      <c r="A137" s="104" t="s">
        <v>58</v>
      </c>
      <c r="B137" s="10">
        <v>1133</v>
      </c>
      <c r="C137" s="10">
        <v>2200</v>
      </c>
      <c r="D137" s="10" t="s">
        <v>84</v>
      </c>
      <c r="E137" s="10" t="s">
        <v>84</v>
      </c>
      <c r="F137" s="12">
        <v>137</v>
      </c>
      <c r="G137" s="62">
        <v>3291</v>
      </c>
      <c r="H137" s="463">
        <v>99.6</v>
      </c>
      <c r="I137" s="90"/>
      <c r="J137" s="1"/>
      <c r="K137" s="1"/>
    </row>
    <row r="138" spans="1:11" ht="16.5" thickBot="1" x14ac:dyDescent="0.3">
      <c r="A138" s="105" t="s">
        <v>61</v>
      </c>
      <c r="B138" s="17">
        <v>9033</v>
      </c>
      <c r="C138" s="17">
        <v>9066</v>
      </c>
      <c r="D138" s="17">
        <v>2000</v>
      </c>
      <c r="E138" s="17" t="s">
        <v>84</v>
      </c>
      <c r="F138" s="68">
        <v>668</v>
      </c>
      <c r="G138" s="69">
        <v>20179</v>
      </c>
      <c r="H138" s="464">
        <v>98</v>
      </c>
      <c r="I138" s="90"/>
      <c r="J138" s="1"/>
      <c r="K138" s="1"/>
    </row>
    <row r="139" spans="1:11" ht="25.5" customHeight="1" x14ac:dyDescent="0.25">
      <c r="A139" s="46" t="s">
        <v>97</v>
      </c>
      <c r="B139" s="6">
        <f t="shared" ref="B139:G139" si="18">SUM(B142,B144,B145)</f>
        <v>16072</v>
      </c>
      <c r="C139" s="6">
        <f t="shared" si="18"/>
        <v>9312</v>
      </c>
      <c r="D139" s="6">
        <f t="shared" si="18"/>
        <v>265</v>
      </c>
      <c r="E139" s="6">
        <f t="shared" si="18"/>
        <v>1234</v>
      </c>
      <c r="F139" s="6">
        <f t="shared" si="18"/>
        <v>100</v>
      </c>
      <c r="G139" s="6">
        <f t="shared" si="18"/>
        <v>25852</v>
      </c>
      <c r="H139" s="21">
        <f>G139*100/(SUM(B139:F139))</f>
        <v>95.808472000889452</v>
      </c>
      <c r="I139" s="70"/>
      <c r="J139" s="1"/>
      <c r="K139" s="1"/>
    </row>
    <row r="140" spans="1:11" x14ac:dyDescent="0.25">
      <c r="A140" s="9" t="s">
        <v>62</v>
      </c>
      <c r="B140" s="629" t="s">
        <v>35</v>
      </c>
      <c r="C140" s="630"/>
      <c r="D140" s="630"/>
      <c r="E140" s="630"/>
      <c r="F140" s="630"/>
      <c r="G140" s="630"/>
      <c r="H140" s="631"/>
      <c r="I140" s="91"/>
      <c r="J140" s="1"/>
      <c r="K140" s="1"/>
    </row>
    <row r="141" spans="1:11" x14ac:dyDescent="0.25">
      <c r="A141" s="9" t="s">
        <v>63</v>
      </c>
      <c r="B141" s="632" t="s">
        <v>35</v>
      </c>
      <c r="C141" s="633"/>
      <c r="D141" s="633"/>
      <c r="E141" s="633"/>
      <c r="F141" s="633"/>
      <c r="G141" s="633"/>
      <c r="H141" s="634"/>
      <c r="I141" s="92"/>
      <c r="J141" s="1"/>
      <c r="K141" s="1"/>
    </row>
    <row r="142" spans="1:11" x14ac:dyDescent="0.25">
      <c r="A142" s="9" t="s">
        <v>64</v>
      </c>
      <c r="B142" s="74">
        <v>2681</v>
      </c>
      <c r="C142" s="74">
        <v>3477</v>
      </c>
      <c r="D142" s="74">
        <v>259</v>
      </c>
      <c r="E142" s="74">
        <v>749</v>
      </c>
      <c r="F142" s="75" t="s">
        <v>84</v>
      </c>
      <c r="G142" s="76">
        <v>6351</v>
      </c>
      <c r="H142" s="464">
        <v>98</v>
      </c>
      <c r="I142" s="92"/>
      <c r="J142" s="1"/>
      <c r="K142" s="1"/>
    </row>
    <row r="143" spans="1:11" x14ac:dyDescent="0.25">
      <c r="A143" s="9" t="s">
        <v>65</v>
      </c>
      <c r="B143" s="632" t="s">
        <v>35</v>
      </c>
      <c r="C143" s="633"/>
      <c r="D143" s="633"/>
      <c r="E143" s="633"/>
      <c r="F143" s="633"/>
      <c r="G143" s="633"/>
      <c r="H143" s="634"/>
      <c r="I143" s="92"/>
      <c r="J143" s="1"/>
      <c r="K143" s="1"/>
    </row>
    <row r="144" spans="1:11" x14ac:dyDescent="0.25">
      <c r="A144" s="9" t="s">
        <v>66</v>
      </c>
      <c r="B144" s="74">
        <v>9720</v>
      </c>
      <c r="C144" s="74">
        <v>30</v>
      </c>
      <c r="D144" s="74" t="s">
        <v>84</v>
      </c>
      <c r="E144" s="74">
        <v>471</v>
      </c>
      <c r="F144" s="75"/>
      <c r="G144" s="76">
        <v>10088</v>
      </c>
      <c r="H144" s="463">
        <v>99.6</v>
      </c>
      <c r="I144" s="92"/>
      <c r="J144" s="1"/>
      <c r="K144" s="1"/>
    </row>
    <row r="145" spans="1:11" ht="16.5" thickBot="1" x14ac:dyDescent="0.3">
      <c r="A145" s="16" t="s">
        <v>89</v>
      </c>
      <c r="B145" s="77">
        <v>3671</v>
      </c>
      <c r="C145" s="77">
        <v>5805</v>
      </c>
      <c r="D145" s="77">
        <v>6</v>
      </c>
      <c r="E145" s="77">
        <v>14</v>
      </c>
      <c r="F145" s="78">
        <v>100</v>
      </c>
      <c r="G145" s="79">
        <v>9413</v>
      </c>
      <c r="H145" s="464">
        <v>98</v>
      </c>
      <c r="I145" s="92"/>
      <c r="J145" s="1"/>
      <c r="K145" s="1"/>
    </row>
    <row r="146" spans="1:11" ht="24.75" customHeight="1" x14ac:dyDescent="0.25">
      <c r="A146" s="93" t="s">
        <v>98</v>
      </c>
      <c r="B146" s="6">
        <f t="shared" ref="B146:F146" si="19">SUM(B148:B154)</f>
        <v>264085</v>
      </c>
      <c r="C146" s="6">
        <f t="shared" si="19"/>
        <v>67463</v>
      </c>
      <c r="D146" s="6">
        <f t="shared" si="19"/>
        <v>53741</v>
      </c>
      <c r="E146" s="6">
        <f t="shared" si="19"/>
        <v>4310</v>
      </c>
      <c r="F146" s="6">
        <f t="shared" si="19"/>
        <v>7520</v>
      </c>
      <c r="G146" s="7">
        <f>SUM(G148:G154)</f>
        <v>396375</v>
      </c>
      <c r="H146" s="21">
        <f>G146*100/(SUM(B146:F146))</f>
        <v>99.812650616062186</v>
      </c>
      <c r="I146" s="70"/>
      <c r="J146" s="1"/>
      <c r="K146" s="1"/>
    </row>
    <row r="147" spans="1:11" x14ac:dyDescent="0.25">
      <c r="A147" s="9" t="s">
        <v>68</v>
      </c>
      <c r="B147" s="635" t="s">
        <v>35</v>
      </c>
      <c r="C147" s="636"/>
      <c r="D147" s="636"/>
      <c r="E147" s="636"/>
      <c r="F147" s="636"/>
      <c r="G147" s="636"/>
      <c r="H147" s="637"/>
      <c r="I147" s="94"/>
      <c r="J147" s="1"/>
      <c r="K147" s="1"/>
    </row>
    <row r="148" spans="1:11" x14ac:dyDescent="0.25">
      <c r="A148" s="9" t="s">
        <v>69</v>
      </c>
      <c r="B148" s="71">
        <v>3869</v>
      </c>
      <c r="C148" s="71">
        <v>9447</v>
      </c>
      <c r="D148" s="71">
        <v>5</v>
      </c>
      <c r="E148" s="123">
        <v>10</v>
      </c>
      <c r="F148" s="71">
        <v>330</v>
      </c>
      <c r="G148" s="124">
        <v>13661</v>
      </c>
      <c r="H148" s="463">
        <v>99.6</v>
      </c>
      <c r="I148" s="95"/>
      <c r="J148" s="1"/>
      <c r="K148" s="1"/>
    </row>
    <row r="149" spans="1:11" x14ac:dyDescent="0.25">
      <c r="A149" s="9" t="s">
        <v>70</v>
      </c>
      <c r="B149" s="71">
        <v>5288</v>
      </c>
      <c r="C149" s="96" t="s">
        <v>84</v>
      </c>
      <c r="D149" s="75">
        <v>5</v>
      </c>
      <c r="E149" s="75">
        <v>11</v>
      </c>
      <c r="F149" s="75" t="s">
        <v>84</v>
      </c>
      <c r="G149" s="97">
        <v>5205</v>
      </c>
      <c r="H149" s="462">
        <f>G149*100/(SUM(B149:F149))</f>
        <v>98.133484162895925</v>
      </c>
      <c r="I149" s="98"/>
      <c r="J149" s="1"/>
      <c r="K149" s="1"/>
    </row>
    <row r="150" spans="1:11" x14ac:dyDescent="0.25">
      <c r="A150" s="9" t="s">
        <v>71</v>
      </c>
      <c r="B150" s="74">
        <v>3628</v>
      </c>
      <c r="C150" s="74">
        <v>6051</v>
      </c>
      <c r="D150" s="125">
        <v>603</v>
      </c>
      <c r="E150" s="74">
        <v>220</v>
      </c>
      <c r="F150" s="126">
        <v>362</v>
      </c>
      <c r="G150" s="76">
        <v>10864</v>
      </c>
      <c r="H150" s="463">
        <v>99.6</v>
      </c>
      <c r="I150" s="98"/>
      <c r="J150" s="1"/>
      <c r="K150" s="1"/>
    </row>
    <row r="151" spans="1:11" x14ac:dyDescent="0.25">
      <c r="A151" s="9" t="s">
        <v>72</v>
      </c>
      <c r="B151" s="74">
        <v>9402</v>
      </c>
      <c r="C151" s="74">
        <v>397</v>
      </c>
      <c r="D151" s="74">
        <v>2345</v>
      </c>
      <c r="E151" s="74">
        <v>905</v>
      </c>
      <c r="F151" s="75">
        <v>334</v>
      </c>
      <c r="G151" s="97">
        <v>12738</v>
      </c>
      <c r="H151" s="464">
        <v>98</v>
      </c>
      <c r="I151" s="98"/>
      <c r="J151" s="1"/>
      <c r="K151" s="1"/>
    </row>
    <row r="152" spans="1:11" x14ac:dyDescent="0.25">
      <c r="A152" s="9" t="s">
        <v>73</v>
      </c>
      <c r="B152" s="74">
        <v>7316</v>
      </c>
      <c r="C152" s="74">
        <v>8860</v>
      </c>
      <c r="D152" s="74">
        <v>1016</v>
      </c>
      <c r="E152" s="74">
        <v>2108</v>
      </c>
      <c r="F152" s="75">
        <v>5598</v>
      </c>
      <c r="G152" s="97">
        <v>24898</v>
      </c>
      <c r="H152" s="462">
        <f>G152*100/(SUM(B152:F152))</f>
        <v>100</v>
      </c>
      <c r="I152" s="98"/>
      <c r="J152" s="1"/>
      <c r="K152" s="1"/>
    </row>
    <row r="153" spans="1:11" x14ac:dyDescent="0.25">
      <c r="A153" s="9" t="s">
        <v>74</v>
      </c>
      <c r="B153" s="75">
        <v>222000</v>
      </c>
      <c r="C153" s="75">
        <v>18145</v>
      </c>
      <c r="D153" s="75">
        <v>27000</v>
      </c>
      <c r="E153" s="75" t="s">
        <v>35</v>
      </c>
      <c r="F153" s="75" t="s">
        <v>35</v>
      </c>
      <c r="G153" s="99">
        <v>267145</v>
      </c>
      <c r="H153" s="463">
        <v>99.6</v>
      </c>
      <c r="I153" s="92"/>
      <c r="J153" s="1"/>
      <c r="K153" s="1"/>
    </row>
    <row r="154" spans="1:11" ht="16.5" thickBot="1" x14ac:dyDescent="0.3">
      <c r="A154" s="16" t="s">
        <v>75</v>
      </c>
      <c r="B154" s="77">
        <v>12582</v>
      </c>
      <c r="C154" s="77">
        <v>24563</v>
      </c>
      <c r="D154" s="77">
        <v>22767</v>
      </c>
      <c r="E154" s="77">
        <v>1056</v>
      </c>
      <c r="F154" s="78">
        <v>896</v>
      </c>
      <c r="G154" s="79">
        <v>61864</v>
      </c>
      <c r="H154" s="465">
        <v>98</v>
      </c>
      <c r="I154" s="98"/>
      <c r="J154" s="1"/>
      <c r="K154" s="1"/>
    </row>
    <row r="155" spans="1:11" x14ac:dyDescent="0.25">
      <c r="A155" s="1"/>
      <c r="B155" s="1"/>
      <c r="C155" s="1"/>
      <c r="D155" s="1"/>
      <c r="E155" s="1"/>
      <c r="F155" s="100"/>
      <c r="G155" s="101"/>
      <c r="H155" s="54"/>
      <c r="I155" s="54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01"/>
      <c r="H156" s="1"/>
      <c r="I156" s="1"/>
      <c r="J156" s="1"/>
      <c r="K156" s="1"/>
    </row>
    <row r="157" spans="1:11" x14ac:dyDescent="0.25">
      <c r="A157" s="102" t="s">
        <v>90</v>
      </c>
      <c r="B157" s="1"/>
      <c r="C157" s="1"/>
      <c r="D157" s="1"/>
      <c r="E157" s="1"/>
      <c r="F157" s="1"/>
      <c r="G157" s="101"/>
      <c r="H157" s="1"/>
      <c r="I157" s="1"/>
      <c r="J157" s="1"/>
      <c r="K157" s="1"/>
    </row>
  </sheetData>
  <mergeCells count="33">
    <mergeCell ref="J4:J5"/>
    <mergeCell ref="K4:K5"/>
    <mergeCell ref="I26:K26"/>
    <mergeCell ref="I68:K68"/>
    <mergeCell ref="A1:K1"/>
    <mergeCell ref="A3:A5"/>
    <mergeCell ref="B3:F3"/>
    <mergeCell ref="G3:H4"/>
    <mergeCell ref="I3:I5"/>
    <mergeCell ref="J3:K3"/>
    <mergeCell ref="B4:B5"/>
    <mergeCell ref="C4:C5"/>
    <mergeCell ref="D4:D5"/>
    <mergeCell ref="E4:E5"/>
    <mergeCell ref="A79:A80"/>
    <mergeCell ref="B79:E79"/>
    <mergeCell ref="F79:F80"/>
    <mergeCell ref="G79:H79"/>
    <mergeCell ref="F4:F5"/>
    <mergeCell ref="B140:H140"/>
    <mergeCell ref="B141:H141"/>
    <mergeCell ref="B143:H143"/>
    <mergeCell ref="B147:H147"/>
    <mergeCell ref="I59:K59"/>
    <mergeCell ref="I74:K74"/>
    <mergeCell ref="B100:H100"/>
    <mergeCell ref="B114:H114"/>
    <mergeCell ref="B116:H116"/>
    <mergeCell ref="B119:H119"/>
    <mergeCell ref="B120:H120"/>
    <mergeCell ref="B122:H122"/>
    <mergeCell ref="I70:K70"/>
    <mergeCell ref="I72:K72"/>
  </mergeCells>
  <dataValidations count="2">
    <dataValidation operator="equal" allowBlank="1" showErrorMessage="1" errorTitle="skaičius didesnis už 1000" error="skaičius turi būti didesnis nei 1000" sqref="E8 F51">
      <formula1>0</formula1>
      <formula2>0</formula2>
    </dataValidation>
    <dataValidation type="whole" allowBlank="1" showErrorMessage="1" errorTitle="Sveiki skaičiai nuo 0 iki 100" error="Skaičiai turi buti nuo 0 iki 100" sqref="D7:F7 H7 B13:H18 B20:H20 B9:H11 B51:E51 G51:H51">
      <formula1>0</formula1>
      <formula2>100</formula2>
    </dataValidation>
  </dataValidations>
  <pageMargins left="0.7" right="0.7" top="0.75" bottom="0.75" header="0.3" footer="0.3"/>
  <pageSetup paperSize="9" orientation="portrait" r:id="rId1"/>
  <ignoredErrors>
    <ignoredError sqref="H6 H29 H35 H50 H55 H60 H67 H76 H12" formula="1"/>
    <ignoredError sqref="C87:G8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sqref="A1:F2"/>
    </sheetView>
  </sheetViews>
  <sheetFormatPr defaultRowHeight="15.75" x14ac:dyDescent="0.25"/>
  <cols>
    <col min="1" max="1" width="16.75" customWidth="1"/>
    <col min="2" max="2" width="15.625" customWidth="1"/>
    <col min="3" max="3" width="16" customWidth="1"/>
    <col min="4" max="5" width="15.625" customWidth="1"/>
    <col min="6" max="6" width="15" customWidth="1"/>
  </cols>
  <sheetData>
    <row r="1" spans="1:6" x14ac:dyDescent="0.25">
      <c r="A1" s="680" t="s">
        <v>102</v>
      </c>
      <c r="B1" s="680"/>
      <c r="C1" s="680"/>
      <c r="D1" s="680"/>
      <c r="E1" s="680"/>
      <c r="F1" s="680"/>
    </row>
    <row r="2" spans="1:6" x14ac:dyDescent="0.25">
      <c r="A2" s="680"/>
      <c r="B2" s="680"/>
      <c r="C2" s="680"/>
      <c r="D2" s="680"/>
      <c r="E2" s="680"/>
      <c r="F2" s="680"/>
    </row>
    <row r="3" spans="1:6" ht="16.5" thickBot="1" x14ac:dyDescent="0.3">
      <c r="A3" s="1"/>
      <c r="B3" s="1"/>
      <c r="C3" s="1"/>
      <c r="D3" s="1"/>
      <c r="E3" s="1"/>
      <c r="F3" s="127"/>
    </row>
    <row r="4" spans="1:6" ht="95.25" customHeight="1" thickBot="1" x14ac:dyDescent="0.3">
      <c r="A4" s="128" t="s">
        <v>1</v>
      </c>
      <c r="B4" s="129" t="s">
        <v>103</v>
      </c>
      <c r="C4" s="129" t="s">
        <v>104</v>
      </c>
      <c r="D4" s="129" t="s">
        <v>105</v>
      </c>
      <c r="E4" s="129" t="s">
        <v>106</v>
      </c>
      <c r="F4" s="130" t="s">
        <v>107</v>
      </c>
    </row>
    <row r="5" spans="1:6" ht="27" customHeight="1" x14ac:dyDescent="0.25">
      <c r="A5" s="5" t="s">
        <v>91</v>
      </c>
      <c r="B5" s="131">
        <f>SUM(B6:B10)</f>
        <v>45167.000000000007</v>
      </c>
      <c r="C5" s="131">
        <f t="shared" ref="C5:F5" si="0">SUM(C6:C10)</f>
        <v>6420.2639999999983</v>
      </c>
      <c r="D5" s="131">
        <f t="shared" si="0"/>
        <v>1040.42</v>
      </c>
      <c r="E5" s="131">
        <f t="shared" si="0"/>
        <v>53.025999999999996</v>
      </c>
      <c r="F5" s="132">
        <f t="shared" si="0"/>
        <v>52680.710000000006</v>
      </c>
    </row>
    <row r="6" spans="1:6" x14ac:dyDescent="0.25">
      <c r="A6" s="9" t="s">
        <v>15</v>
      </c>
      <c r="B6" s="133">
        <v>16150.019000000004</v>
      </c>
      <c r="C6" s="133">
        <v>2336.3629999999994</v>
      </c>
      <c r="D6" s="133">
        <v>945.31999999999994</v>
      </c>
      <c r="E6" s="133">
        <v>53.025999999999996</v>
      </c>
      <c r="F6" s="134">
        <f t="shared" ref="F6:F10" si="1">SUM(B6:E6)</f>
        <v>19484.728000000006</v>
      </c>
    </row>
    <row r="7" spans="1:6" x14ac:dyDescent="0.25">
      <c r="A7" s="9" t="s">
        <v>16</v>
      </c>
      <c r="B7" s="12">
        <v>7266.9700000000012</v>
      </c>
      <c r="C7" s="12">
        <v>455.76299999999998</v>
      </c>
      <c r="D7" s="12">
        <v>19.322999999999997</v>
      </c>
      <c r="E7" s="12">
        <v>0</v>
      </c>
      <c r="F7" s="134">
        <f t="shared" si="1"/>
        <v>7742.0560000000014</v>
      </c>
    </row>
    <row r="8" spans="1:6" x14ac:dyDescent="0.25">
      <c r="A8" s="9" t="s">
        <v>18</v>
      </c>
      <c r="B8" s="135">
        <v>9404.3459999999995</v>
      </c>
      <c r="C8" s="135">
        <v>2243.029</v>
      </c>
      <c r="D8" s="135">
        <v>3.1</v>
      </c>
      <c r="E8" s="136">
        <v>0</v>
      </c>
      <c r="F8" s="137">
        <f t="shared" si="1"/>
        <v>11650.475</v>
      </c>
    </row>
    <row r="9" spans="1:6" x14ac:dyDescent="0.25">
      <c r="A9" s="9" t="s">
        <v>19</v>
      </c>
      <c r="B9" s="138">
        <v>5747.1730000000025</v>
      </c>
      <c r="C9" s="138">
        <v>418.32400000000001</v>
      </c>
      <c r="D9" s="138">
        <v>12.956</v>
      </c>
      <c r="E9" s="136">
        <v>0</v>
      </c>
      <c r="F9" s="137">
        <f t="shared" si="1"/>
        <v>6178.4530000000022</v>
      </c>
    </row>
    <row r="10" spans="1:6" ht="16.5" thickBot="1" x14ac:dyDescent="0.3">
      <c r="A10" s="16" t="s">
        <v>21</v>
      </c>
      <c r="B10" s="152">
        <v>6598.4920000000002</v>
      </c>
      <c r="C10" s="152">
        <v>966.78499999999997</v>
      </c>
      <c r="D10" s="152">
        <v>59.721000000000004</v>
      </c>
      <c r="E10" s="12">
        <v>0</v>
      </c>
      <c r="F10" s="153">
        <f t="shared" si="1"/>
        <v>7624.9979999999996</v>
      </c>
    </row>
    <row r="11" spans="1:6" ht="28.5" customHeight="1" x14ac:dyDescent="0.25">
      <c r="A11" s="5" t="s">
        <v>92</v>
      </c>
      <c r="B11" s="139">
        <f>SUM(B12:B19)</f>
        <v>213037.95900000006</v>
      </c>
      <c r="C11" s="139">
        <f t="shared" ref="C11:E11" si="2">SUM(C12:C19)</f>
        <v>7969.1959999999999</v>
      </c>
      <c r="D11" s="139">
        <f t="shared" si="2"/>
        <v>914.2829999999999</v>
      </c>
      <c r="E11" s="139">
        <f t="shared" si="2"/>
        <v>10059.199000000001</v>
      </c>
      <c r="F11" s="140">
        <f>SUM(F12:F19)</f>
        <v>231980.63700000002</v>
      </c>
    </row>
    <row r="12" spans="1:6" ht="20.25" customHeight="1" x14ac:dyDescent="0.25">
      <c r="A12" s="9" t="s">
        <v>17</v>
      </c>
      <c r="B12" s="135">
        <v>1417.41</v>
      </c>
      <c r="C12" s="135">
        <v>37.51</v>
      </c>
      <c r="D12" s="136">
        <v>0</v>
      </c>
      <c r="E12" s="136">
        <v>0</v>
      </c>
      <c r="F12" s="137">
        <f t="shared" ref="F12" si="3">SUM(B12:E12)</f>
        <v>1454.92</v>
      </c>
    </row>
    <row r="13" spans="1:6" x14ac:dyDescent="0.25">
      <c r="A13" s="9" t="s">
        <v>22</v>
      </c>
      <c r="B13" s="40">
        <v>12428.09</v>
      </c>
      <c r="C13" s="40">
        <v>2270.5500000000002</v>
      </c>
      <c r="D13" s="40">
        <v>0</v>
      </c>
      <c r="E13" s="40">
        <v>0.12</v>
      </c>
      <c r="F13" s="141">
        <f t="shared" ref="F13:F19" si="4">SUM(B13:E13)</f>
        <v>14698.76</v>
      </c>
    </row>
    <row r="14" spans="1:6" x14ac:dyDescent="0.25">
      <c r="A14" s="9" t="s">
        <v>24</v>
      </c>
      <c r="B14" s="40">
        <v>7150.0169999999989</v>
      </c>
      <c r="C14" s="40">
        <v>247.51699999999997</v>
      </c>
      <c r="D14" s="40">
        <v>8.1479999999999997</v>
      </c>
      <c r="E14" s="40">
        <v>32</v>
      </c>
      <c r="F14" s="141">
        <f t="shared" si="4"/>
        <v>7437.6819999999989</v>
      </c>
    </row>
    <row r="15" spans="1:6" x14ac:dyDescent="0.25">
      <c r="A15" s="9" t="s">
        <v>25</v>
      </c>
      <c r="B15" s="40">
        <v>129131.96</v>
      </c>
      <c r="C15" s="40">
        <v>3122.2719999999995</v>
      </c>
      <c r="D15" s="40">
        <v>0</v>
      </c>
      <c r="E15" s="40">
        <v>9333.2109999999993</v>
      </c>
      <c r="F15" s="141">
        <f t="shared" si="4"/>
        <v>141587.44300000003</v>
      </c>
    </row>
    <row r="16" spans="1:6" x14ac:dyDescent="0.25">
      <c r="A16" s="9" t="s">
        <v>26</v>
      </c>
      <c r="B16" s="40">
        <v>27659.042000000001</v>
      </c>
      <c r="C16" s="40">
        <v>0</v>
      </c>
      <c r="D16" s="40">
        <v>93.12</v>
      </c>
      <c r="E16" s="40">
        <v>57.83</v>
      </c>
      <c r="F16" s="141">
        <f t="shared" si="4"/>
        <v>27809.992000000002</v>
      </c>
    </row>
    <row r="17" spans="1:6" x14ac:dyDescent="0.25">
      <c r="A17" s="9" t="s">
        <v>27</v>
      </c>
      <c r="B17" s="40">
        <v>17273.73</v>
      </c>
      <c r="C17" s="40">
        <v>143.88</v>
      </c>
      <c r="D17" s="40">
        <v>409.9</v>
      </c>
      <c r="E17" s="40">
        <v>604.51999999999987</v>
      </c>
      <c r="F17" s="141">
        <f t="shared" si="4"/>
        <v>18432.030000000002</v>
      </c>
    </row>
    <row r="18" spans="1:6" x14ac:dyDescent="0.25">
      <c r="A18" s="9" t="s">
        <v>20</v>
      </c>
      <c r="B18" s="12">
        <v>7728.8600000000006</v>
      </c>
      <c r="C18" s="12">
        <v>1688.1419999999998</v>
      </c>
      <c r="D18" s="12">
        <v>18.155000000000001</v>
      </c>
      <c r="E18" s="12">
        <v>0</v>
      </c>
      <c r="F18" s="137">
        <f t="shared" ref="F18" si="5">SUM(B18:E18)</f>
        <v>9435.1570000000011</v>
      </c>
    </row>
    <row r="19" spans="1:6" ht="16.5" thickBot="1" x14ac:dyDescent="0.3">
      <c r="A19" s="16" t="s">
        <v>28</v>
      </c>
      <c r="B19" s="142">
        <v>10248.85</v>
      </c>
      <c r="C19" s="142">
        <v>459.32500000000005</v>
      </c>
      <c r="D19" s="142">
        <v>384.96</v>
      </c>
      <c r="E19" s="142">
        <v>31.518000000000001</v>
      </c>
      <c r="F19" s="141">
        <f t="shared" si="4"/>
        <v>11124.653</v>
      </c>
    </row>
    <row r="20" spans="1:6" ht="31.5" x14ac:dyDescent="0.25">
      <c r="A20" s="106" t="s">
        <v>93</v>
      </c>
      <c r="B20" s="139">
        <f>SUM(B21:B27)</f>
        <v>127614.58100000001</v>
      </c>
      <c r="C20" s="139">
        <f>SUM(C21:C27)</f>
        <v>1402.6299999999999</v>
      </c>
      <c r="D20" s="139">
        <f>SUM(D21:D27)</f>
        <v>7234.54</v>
      </c>
      <c r="E20" s="139">
        <f>SUM(E21:E27)</f>
        <v>8214.2990000000009</v>
      </c>
      <c r="F20" s="140">
        <f>SUM(F21:F27)</f>
        <v>144466.04999999999</v>
      </c>
    </row>
    <row r="21" spans="1:6" x14ac:dyDescent="0.25">
      <c r="A21" s="9" t="s">
        <v>29</v>
      </c>
      <c r="B21" s="40">
        <v>62365.466</v>
      </c>
      <c r="C21" s="40">
        <v>827.49199999999985</v>
      </c>
      <c r="D21" s="40">
        <v>4668.0119999999997</v>
      </c>
      <c r="E21" s="40">
        <v>6185.8250000000007</v>
      </c>
      <c r="F21" s="141">
        <f t="shared" ref="F21:F27" si="6">SUM(B21:E21)</f>
        <v>74046.794999999998</v>
      </c>
    </row>
    <row r="22" spans="1:6" x14ac:dyDescent="0.25">
      <c r="A22" s="9" t="s">
        <v>30</v>
      </c>
      <c r="B22" s="40">
        <v>20858.710000000003</v>
      </c>
      <c r="C22" s="40">
        <v>152.4</v>
      </c>
      <c r="D22" s="40">
        <v>814.21</v>
      </c>
      <c r="E22" s="40">
        <v>71.48</v>
      </c>
      <c r="F22" s="141">
        <f t="shared" si="6"/>
        <v>21896.800000000003</v>
      </c>
    </row>
    <row r="23" spans="1:6" x14ac:dyDescent="0.25">
      <c r="A23" s="9" t="s">
        <v>31</v>
      </c>
      <c r="B23" s="40">
        <v>15047.565000000001</v>
      </c>
      <c r="C23" s="40">
        <v>101.21000000000001</v>
      </c>
      <c r="D23" s="40">
        <v>567.37800000000004</v>
      </c>
      <c r="E23" s="40">
        <v>38.049999999999997</v>
      </c>
      <c r="F23" s="141">
        <f t="shared" si="6"/>
        <v>15754.203</v>
      </c>
    </row>
    <row r="24" spans="1:6" x14ac:dyDescent="0.25">
      <c r="A24" s="9" t="s">
        <v>87</v>
      </c>
      <c r="B24" s="143">
        <v>2036.24</v>
      </c>
      <c r="C24" s="143">
        <v>151.19999999999999</v>
      </c>
      <c r="D24" s="143">
        <v>305.54999999999995</v>
      </c>
      <c r="E24" s="143">
        <v>1177.76</v>
      </c>
      <c r="F24" s="141">
        <f t="shared" si="6"/>
        <v>3670.75</v>
      </c>
    </row>
    <row r="25" spans="1:6" x14ac:dyDescent="0.25">
      <c r="A25" s="9" t="s">
        <v>34</v>
      </c>
      <c r="B25" s="40">
        <v>10278.32</v>
      </c>
      <c r="C25" s="40">
        <v>29.673000000000002</v>
      </c>
      <c r="D25" s="40">
        <v>870.77</v>
      </c>
      <c r="E25" s="40">
        <v>161.54</v>
      </c>
      <c r="F25" s="141">
        <f t="shared" si="6"/>
        <v>11340.303000000002</v>
      </c>
    </row>
    <row r="26" spans="1:6" x14ac:dyDescent="0.25">
      <c r="A26" s="9" t="s">
        <v>36</v>
      </c>
      <c r="B26" s="40">
        <v>4625.97</v>
      </c>
      <c r="C26" s="40">
        <v>79.513000000000005</v>
      </c>
      <c r="D26" s="40">
        <v>8.6199999999999992</v>
      </c>
      <c r="E26" s="40">
        <v>70.224000000000004</v>
      </c>
      <c r="F26" s="141">
        <f t="shared" si="6"/>
        <v>4784.3270000000002</v>
      </c>
    </row>
    <row r="27" spans="1:6" ht="16.5" thickBot="1" x14ac:dyDescent="0.3">
      <c r="A27" s="9" t="s">
        <v>38</v>
      </c>
      <c r="B27" s="40">
        <v>12402.31</v>
      </c>
      <c r="C27" s="40">
        <v>61.141999999999996</v>
      </c>
      <c r="D27" s="40">
        <v>0</v>
      </c>
      <c r="E27" s="40">
        <v>509.42</v>
      </c>
      <c r="F27" s="141">
        <f t="shared" si="6"/>
        <v>12972.871999999999</v>
      </c>
    </row>
    <row r="28" spans="1:6" ht="31.5" x14ac:dyDescent="0.25">
      <c r="A28" s="5" t="s">
        <v>94</v>
      </c>
      <c r="B28" s="131">
        <f>SUM(B29:B33)</f>
        <v>53161.748000000007</v>
      </c>
      <c r="C28" s="131">
        <f>SUM(C29:C33)</f>
        <v>1264.62312</v>
      </c>
      <c r="D28" s="131">
        <f>SUM(D29:D33)</f>
        <v>629.15499999999997</v>
      </c>
      <c r="E28" s="131">
        <f>SUM(E29:E33)</f>
        <v>17251.454999999994</v>
      </c>
      <c r="F28" s="132">
        <f>SUM(F29:F33)</f>
        <v>72306.981119999997</v>
      </c>
    </row>
    <row r="29" spans="1:6" x14ac:dyDescent="0.25">
      <c r="A29" s="39" t="s">
        <v>41</v>
      </c>
      <c r="B29" s="135">
        <v>3850.1320000000001</v>
      </c>
      <c r="C29" s="135">
        <v>114.869</v>
      </c>
      <c r="D29" s="135">
        <v>10.78</v>
      </c>
      <c r="E29" s="135">
        <v>236.58600000000001</v>
      </c>
      <c r="F29" s="137">
        <f>SUM(B29:E29)</f>
        <v>4212.3670000000002</v>
      </c>
    </row>
    <row r="30" spans="1:6" x14ac:dyDescent="0.25">
      <c r="A30" s="39" t="s">
        <v>42</v>
      </c>
      <c r="B30" s="12">
        <v>4838.3620000000019</v>
      </c>
      <c r="C30" s="12">
        <v>66.747099999999989</v>
      </c>
      <c r="D30" s="12">
        <v>24.488</v>
      </c>
      <c r="E30" s="12">
        <v>1347.0669999999998</v>
      </c>
      <c r="F30" s="137">
        <f>SUM(B30:E30)</f>
        <v>6276.6641000000018</v>
      </c>
    </row>
    <row r="31" spans="1:6" x14ac:dyDescent="0.25">
      <c r="A31" s="145" t="s">
        <v>40</v>
      </c>
      <c r="B31" s="12">
        <v>21395.396000000001</v>
      </c>
      <c r="C31" s="12">
        <v>403.54602</v>
      </c>
      <c r="D31" s="12">
        <v>185.58999999999997</v>
      </c>
      <c r="E31" s="12">
        <v>12533.565999999995</v>
      </c>
      <c r="F31" s="137">
        <f>SUM(B31:E31)</f>
        <v>34518.098019999998</v>
      </c>
    </row>
    <row r="32" spans="1:6" x14ac:dyDescent="0.25">
      <c r="A32" s="39" t="s">
        <v>43</v>
      </c>
      <c r="B32" s="12">
        <v>8718.7780000000021</v>
      </c>
      <c r="C32" s="12">
        <v>316.262</v>
      </c>
      <c r="D32" s="12">
        <v>360.27</v>
      </c>
      <c r="E32" s="12">
        <v>1655.0989999999999</v>
      </c>
      <c r="F32" s="137">
        <f>SUM(B32:E32)</f>
        <v>11050.409000000003</v>
      </c>
    </row>
    <row r="33" spans="1:6" ht="16.5" thickBot="1" x14ac:dyDescent="0.3">
      <c r="A33" s="86" t="s">
        <v>44</v>
      </c>
      <c r="B33" s="68">
        <v>14359.080000000002</v>
      </c>
      <c r="C33" s="68">
        <v>363.19900000000001</v>
      </c>
      <c r="D33" s="68">
        <v>48.027000000000001</v>
      </c>
      <c r="E33" s="68">
        <v>1479.1370000000004</v>
      </c>
      <c r="F33" s="154">
        <f>SUM(B33:E33)</f>
        <v>16249.443000000003</v>
      </c>
    </row>
    <row r="34" spans="1:6" ht="31.5" x14ac:dyDescent="0.25">
      <c r="A34" s="93" t="s">
        <v>95</v>
      </c>
      <c r="B34" s="146">
        <f>SUM(B35:B40)</f>
        <v>67617.694000000003</v>
      </c>
      <c r="C34" s="146">
        <f>SUM(C35:C40)</f>
        <v>6754.9790000000012</v>
      </c>
      <c r="D34" s="146">
        <f>SUM(D35:D40)</f>
        <v>7054.014000000001</v>
      </c>
      <c r="E34" s="146">
        <f>SUM(E35:E40)</f>
        <v>10343.066000000003</v>
      </c>
      <c r="F34" s="140">
        <f>SUM(F35:F40)</f>
        <v>91769.753000000012</v>
      </c>
    </row>
    <row r="35" spans="1:6" x14ac:dyDescent="0.25">
      <c r="A35" s="9" t="s">
        <v>45</v>
      </c>
      <c r="B35" s="40">
        <v>5040.03</v>
      </c>
      <c r="C35" s="40">
        <v>1141.8269999999998</v>
      </c>
      <c r="D35" s="40">
        <v>710.25000000000011</v>
      </c>
      <c r="E35" s="40">
        <v>400.81099999999998</v>
      </c>
      <c r="F35" s="141">
        <f t="shared" ref="F35:F40" si="7">SUM(B35:E35)</f>
        <v>7292.9179999999997</v>
      </c>
    </row>
    <row r="36" spans="1:6" x14ac:dyDescent="0.25">
      <c r="A36" s="9" t="s">
        <v>46</v>
      </c>
      <c r="B36" s="40">
        <v>4866.55</v>
      </c>
      <c r="C36" s="40">
        <v>226.018</v>
      </c>
      <c r="D36" s="40">
        <v>0</v>
      </c>
      <c r="E36" s="40">
        <v>148.86199999999999</v>
      </c>
      <c r="F36" s="141">
        <f t="shared" si="7"/>
        <v>5241.43</v>
      </c>
    </row>
    <row r="37" spans="1:6" x14ac:dyDescent="0.25">
      <c r="A37" s="9" t="s">
        <v>47</v>
      </c>
      <c r="B37" s="40">
        <v>36957.104999999996</v>
      </c>
      <c r="C37" s="40">
        <v>2889.0050000000006</v>
      </c>
      <c r="D37" s="40">
        <v>5565.1270000000004</v>
      </c>
      <c r="E37" s="40">
        <v>8701.6010000000024</v>
      </c>
      <c r="F37" s="141">
        <f t="shared" si="7"/>
        <v>54112.837999999996</v>
      </c>
    </row>
    <row r="38" spans="1:6" x14ac:dyDescent="0.25">
      <c r="A38" s="9" t="s">
        <v>48</v>
      </c>
      <c r="B38" s="40">
        <v>7266.05</v>
      </c>
      <c r="C38" s="40">
        <v>1602.4660000000001</v>
      </c>
      <c r="D38" s="40">
        <v>491.05600000000004</v>
      </c>
      <c r="E38" s="40">
        <v>558.30399999999997</v>
      </c>
      <c r="F38" s="141">
        <f t="shared" si="7"/>
        <v>9917.8760000000002</v>
      </c>
    </row>
    <row r="39" spans="1:6" x14ac:dyDescent="0.25">
      <c r="A39" s="9" t="s">
        <v>49</v>
      </c>
      <c r="B39" s="40">
        <v>6178.0299999999979</v>
      </c>
      <c r="C39" s="40">
        <v>286.19299999999998</v>
      </c>
      <c r="D39" s="40">
        <v>10.29</v>
      </c>
      <c r="E39" s="40">
        <v>305.59000000000003</v>
      </c>
      <c r="F39" s="141">
        <f t="shared" si="7"/>
        <v>6780.1029999999982</v>
      </c>
    </row>
    <row r="40" spans="1:6" ht="16.5" thickBot="1" x14ac:dyDescent="0.3">
      <c r="A40" s="16" t="s">
        <v>50</v>
      </c>
      <c r="B40" s="142">
        <v>7309.9290000000001</v>
      </c>
      <c r="C40" s="142">
        <v>609.47</v>
      </c>
      <c r="D40" s="142">
        <v>277.29100000000005</v>
      </c>
      <c r="E40" s="142">
        <v>227.898</v>
      </c>
      <c r="F40" s="141">
        <f t="shared" si="7"/>
        <v>8424.5879999999997</v>
      </c>
    </row>
    <row r="41" spans="1:6" ht="25.5" customHeight="1" x14ac:dyDescent="0.25">
      <c r="A41" s="5" t="s">
        <v>96</v>
      </c>
      <c r="B41" s="139">
        <f>SUM(B42:B48)</f>
        <v>98016.84</v>
      </c>
      <c r="C41" s="139">
        <f>SUM(C42:C48)</f>
        <v>15171.808000000001</v>
      </c>
      <c r="D41" s="139">
        <f>SUM(D42:D48)</f>
        <v>266.33999999999997</v>
      </c>
      <c r="E41" s="139">
        <f>SUM(E42:E48)</f>
        <v>2427.5650000000001</v>
      </c>
      <c r="F41" s="140">
        <f>SUM(F42:F48)</f>
        <v>115882.55300000001</v>
      </c>
    </row>
    <row r="42" spans="1:6" x14ac:dyDescent="0.25">
      <c r="A42" s="9" t="s">
        <v>51</v>
      </c>
      <c r="B42" s="40">
        <v>6009.2000000000016</v>
      </c>
      <c r="C42" s="40">
        <v>2545.5099999999998</v>
      </c>
      <c r="D42" s="40">
        <v>34.76</v>
      </c>
      <c r="E42" s="40">
        <v>26.620999999999999</v>
      </c>
      <c r="F42" s="141">
        <f t="shared" ref="F42:F48" si="8">SUM(B42:E42)</f>
        <v>8616.0910000000003</v>
      </c>
    </row>
    <row r="43" spans="1:6" x14ac:dyDescent="0.25">
      <c r="A43" s="9" t="s">
        <v>52</v>
      </c>
      <c r="B43" s="40">
        <v>7198.6799999999985</v>
      </c>
      <c r="C43" s="40">
        <v>1190.8600000000001</v>
      </c>
      <c r="D43" s="40">
        <v>39.18</v>
      </c>
      <c r="E43" s="40">
        <v>38.066000000000003</v>
      </c>
      <c r="F43" s="141">
        <f t="shared" si="8"/>
        <v>8466.7860000000001</v>
      </c>
    </row>
    <row r="44" spans="1:6" x14ac:dyDescent="0.25">
      <c r="A44" s="9" t="s">
        <v>53</v>
      </c>
      <c r="B44" s="116">
        <v>10173.370000000001</v>
      </c>
      <c r="C44" s="155">
        <v>1931.45</v>
      </c>
      <c r="D44" s="116">
        <v>8.09</v>
      </c>
      <c r="E44" s="116">
        <v>32.44</v>
      </c>
      <c r="F44" s="141">
        <f t="shared" si="8"/>
        <v>12145.350000000002</v>
      </c>
    </row>
    <row r="45" spans="1:6" x14ac:dyDescent="0.25">
      <c r="A45" s="9" t="s">
        <v>55</v>
      </c>
      <c r="B45" s="40">
        <v>7151.6600000000008</v>
      </c>
      <c r="C45" s="40">
        <v>2090.7169999999996</v>
      </c>
      <c r="D45" s="40">
        <v>15.27</v>
      </c>
      <c r="E45" s="40">
        <v>33.03</v>
      </c>
      <c r="F45" s="141">
        <f t="shared" si="8"/>
        <v>9290.6770000000015</v>
      </c>
    </row>
    <row r="46" spans="1:6" x14ac:dyDescent="0.25">
      <c r="A46" s="9" t="s">
        <v>57</v>
      </c>
      <c r="B46" s="40">
        <v>13064.050000000001</v>
      </c>
      <c r="C46" s="40">
        <v>1866.0529999999999</v>
      </c>
      <c r="D46" s="40">
        <v>23.1</v>
      </c>
      <c r="E46" s="40">
        <v>334.67500000000001</v>
      </c>
      <c r="F46" s="141">
        <f t="shared" si="8"/>
        <v>15287.878000000001</v>
      </c>
    </row>
    <row r="47" spans="1:6" x14ac:dyDescent="0.25">
      <c r="A47" s="9" t="s">
        <v>59</v>
      </c>
      <c r="B47" s="40">
        <v>38789.350000000006</v>
      </c>
      <c r="C47" s="40">
        <v>662.44999999999993</v>
      </c>
      <c r="D47" s="40">
        <v>126.61</v>
      </c>
      <c r="E47" s="40">
        <v>1903.5790000000002</v>
      </c>
      <c r="F47" s="141">
        <f t="shared" si="8"/>
        <v>41481.989000000001</v>
      </c>
    </row>
    <row r="48" spans="1:6" ht="16.5" thickBot="1" x14ac:dyDescent="0.3">
      <c r="A48" s="9" t="s">
        <v>60</v>
      </c>
      <c r="B48" s="40">
        <v>15630.53</v>
      </c>
      <c r="C48" s="40">
        <v>4884.768</v>
      </c>
      <c r="D48" s="40">
        <v>19.329999999999998</v>
      </c>
      <c r="E48" s="40">
        <v>59.154000000000003</v>
      </c>
      <c r="F48" s="141">
        <f t="shared" si="8"/>
        <v>20593.782000000003</v>
      </c>
    </row>
    <row r="49" spans="1:6" ht="23.25" customHeight="1" x14ac:dyDescent="0.25">
      <c r="A49" s="5" t="s">
        <v>99</v>
      </c>
      <c r="B49" s="139">
        <f>SUM(B50:B53)</f>
        <v>32330.541999999994</v>
      </c>
      <c r="C49" s="139">
        <f t="shared" ref="C49:F49" si="9">SUM(C50:C53)</f>
        <v>4202.5419999999995</v>
      </c>
      <c r="D49" s="139">
        <f t="shared" si="9"/>
        <v>0</v>
      </c>
      <c r="E49" s="139">
        <f t="shared" si="9"/>
        <v>140.02800000000002</v>
      </c>
      <c r="F49" s="140">
        <f t="shared" si="9"/>
        <v>36673.111999999994</v>
      </c>
    </row>
    <row r="50" spans="1:6" x14ac:dyDescent="0.25">
      <c r="A50" s="10" t="s">
        <v>23</v>
      </c>
      <c r="B50" s="40">
        <v>7377.637999999999</v>
      </c>
      <c r="C50" s="40">
        <v>1434.0669999999998</v>
      </c>
      <c r="D50" s="40">
        <v>0</v>
      </c>
      <c r="E50" s="40">
        <v>48.179000000000002</v>
      </c>
      <c r="F50" s="141">
        <f t="shared" ref="F50" si="10">SUM(B50:E50)</f>
        <v>8859.8839999999982</v>
      </c>
    </row>
    <row r="51" spans="1:6" x14ac:dyDescent="0.25">
      <c r="A51" s="10" t="s">
        <v>33</v>
      </c>
      <c r="B51" s="10">
        <v>2525.7599999999998</v>
      </c>
      <c r="C51" s="10">
        <v>230.56199999999998</v>
      </c>
      <c r="D51" s="10">
        <v>0</v>
      </c>
      <c r="E51" s="103">
        <v>11.116</v>
      </c>
      <c r="F51" s="141">
        <f t="shared" ref="F51:F53" si="11">SUM(B51:E51)</f>
        <v>2767.4379999999996</v>
      </c>
    </row>
    <row r="52" spans="1:6" ht="15.75" customHeight="1" x14ac:dyDescent="0.25">
      <c r="A52" s="10" t="s">
        <v>37</v>
      </c>
      <c r="B52" s="40">
        <v>6409.014000000001</v>
      </c>
      <c r="C52" s="40">
        <v>680.93300000000011</v>
      </c>
      <c r="D52" s="40">
        <v>0</v>
      </c>
      <c r="E52" s="40">
        <v>27.875000000000004</v>
      </c>
      <c r="F52" s="141">
        <f t="shared" si="11"/>
        <v>7117.822000000001</v>
      </c>
    </row>
    <row r="53" spans="1:6" ht="16.5" thickBot="1" x14ac:dyDescent="0.3">
      <c r="A53" s="36" t="s">
        <v>39</v>
      </c>
      <c r="B53" s="144">
        <v>16018.129999999994</v>
      </c>
      <c r="C53" s="144">
        <v>1856.9799999999993</v>
      </c>
      <c r="D53" s="144">
        <v>0</v>
      </c>
      <c r="E53" s="144">
        <v>52.858000000000004</v>
      </c>
      <c r="F53" s="141">
        <f t="shared" si="11"/>
        <v>17927.967999999993</v>
      </c>
    </row>
    <row r="54" spans="1:6" ht="21.75" customHeight="1" x14ac:dyDescent="0.25">
      <c r="A54" s="6" t="s">
        <v>100</v>
      </c>
      <c r="B54" s="139">
        <f>SUM(B55:B58)</f>
        <v>41788.580999999998</v>
      </c>
      <c r="C54" s="139">
        <f t="shared" ref="C54:E54" si="12">SUM(C55:C58)</f>
        <v>2809.6770000000006</v>
      </c>
      <c r="D54" s="139">
        <f t="shared" si="12"/>
        <v>3087.3829999999998</v>
      </c>
      <c r="E54" s="139">
        <f t="shared" si="12"/>
        <v>481.98099999999999</v>
      </c>
      <c r="F54" s="140">
        <f>SUM(F55:F58)</f>
        <v>48167.622000000003</v>
      </c>
    </row>
    <row r="55" spans="1:6" x14ac:dyDescent="0.25">
      <c r="A55" s="104" t="s">
        <v>54</v>
      </c>
      <c r="B55" s="40">
        <v>15174.539999999999</v>
      </c>
      <c r="C55" s="40">
        <v>1386.1460000000002</v>
      </c>
      <c r="D55" s="40">
        <v>1236.9439999999997</v>
      </c>
      <c r="E55" s="40">
        <v>105.87099999999998</v>
      </c>
      <c r="F55" s="141">
        <f t="shared" ref="F55" si="13">SUM(B55:E55)</f>
        <v>17903.500999999997</v>
      </c>
    </row>
    <row r="56" spans="1:6" x14ac:dyDescent="0.25">
      <c r="A56" s="104" t="s">
        <v>56</v>
      </c>
      <c r="B56" s="40">
        <v>10957.196</v>
      </c>
      <c r="C56" s="40">
        <v>413.9129999999999</v>
      </c>
      <c r="D56" s="40">
        <v>818.67</v>
      </c>
      <c r="E56" s="40">
        <v>376.11</v>
      </c>
      <c r="F56" s="141">
        <f t="shared" ref="F56" si="14">SUM(B56:E56)</f>
        <v>12565.889000000001</v>
      </c>
    </row>
    <row r="57" spans="1:6" x14ac:dyDescent="0.25">
      <c r="A57" s="104" t="s">
        <v>58</v>
      </c>
      <c r="B57" s="40">
        <v>2175.1499999999996</v>
      </c>
      <c r="C57" s="40">
        <v>180.76500000000001</v>
      </c>
      <c r="D57" s="40">
        <v>356.202</v>
      </c>
      <c r="E57" s="40">
        <v>0</v>
      </c>
      <c r="F57" s="141">
        <f t="shared" ref="F57" si="15">SUM(B57:E57)</f>
        <v>2712.1169999999993</v>
      </c>
    </row>
    <row r="58" spans="1:6" ht="16.5" thickBot="1" x14ac:dyDescent="0.3">
      <c r="A58" s="105" t="s">
        <v>61</v>
      </c>
      <c r="B58" s="142">
        <v>13481.695000000002</v>
      </c>
      <c r="C58" s="142">
        <v>828.85300000000007</v>
      </c>
      <c r="D58" s="142">
        <v>675.56700000000012</v>
      </c>
      <c r="E58" s="142">
        <v>0</v>
      </c>
      <c r="F58" s="147">
        <f>SUM(B58:E58)</f>
        <v>14986.115000000003</v>
      </c>
    </row>
    <row r="59" spans="1:6" ht="27" customHeight="1" x14ac:dyDescent="0.25">
      <c r="A59" s="46" t="s">
        <v>97</v>
      </c>
      <c r="B59" s="139">
        <f>SUM(B60:B65)</f>
        <v>32380.936000000002</v>
      </c>
      <c r="C59" s="139">
        <f>SUM(C60:C65)</f>
        <v>4911.3850000000002</v>
      </c>
      <c r="D59" s="139">
        <f>SUM(D60:D65)</f>
        <v>2132.953</v>
      </c>
      <c r="E59" s="139">
        <f>SUM(E60:E65)</f>
        <v>9193.9980000000032</v>
      </c>
      <c r="F59" s="140">
        <f>SUM(F60:F65)</f>
        <v>48619.272000000004</v>
      </c>
    </row>
    <row r="60" spans="1:6" x14ac:dyDescent="0.25">
      <c r="A60" s="9" t="s">
        <v>62</v>
      </c>
      <c r="B60" s="143">
        <v>4708.898000000001</v>
      </c>
      <c r="C60" s="143">
        <v>1683.0189999999998</v>
      </c>
      <c r="D60" s="143">
        <v>313.32799999999997</v>
      </c>
      <c r="E60" s="143">
        <v>345.36600000000004</v>
      </c>
      <c r="F60" s="141">
        <f t="shared" ref="F60:F65" si="16">SUM(B60:E60)</f>
        <v>7050.6110000000008</v>
      </c>
    </row>
    <row r="61" spans="1:6" x14ac:dyDescent="0.25">
      <c r="A61" s="9" t="s">
        <v>63</v>
      </c>
      <c r="B61" s="40">
        <v>3222.5</v>
      </c>
      <c r="C61" s="40">
        <v>923.01</v>
      </c>
      <c r="D61" s="40">
        <v>0</v>
      </c>
      <c r="E61" s="40">
        <v>83.74</v>
      </c>
      <c r="F61" s="141">
        <f t="shared" si="16"/>
        <v>4229.25</v>
      </c>
    </row>
    <row r="62" spans="1:6" x14ac:dyDescent="0.25">
      <c r="A62" s="9" t="s">
        <v>64</v>
      </c>
      <c r="B62" s="40">
        <v>4667.2</v>
      </c>
      <c r="C62" s="40">
        <v>944.80499999999972</v>
      </c>
      <c r="D62" s="40">
        <v>809.03999999999985</v>
      </c>
      <c r="E62" s="40">
        <v>19.663999999999998</v>
      </c>
      <c r="F62" s="141">
        <f t="shared" si="16"/>
        <v>6440.7089999999989</v>
      </c>
    </row>
    <row r="63" spans="1:6" x14ac:dyDescent="0.25">
      <c r="A63" s="9" t="s">
        <v>65</v>
      </c>
      <c r="B63" s="40">
        <v>11868.55</v>
      </c>
      <c r="C63" s="40">
        <v>503.50299999999999</v>
      </c>
      <c r="D63" s="40">
        <v>703.97500000000014</v>
      </c>
      <c r="E63" s="40">
        <v>8703.7270000000026</v>
      </c>
      <c r="F63" s="141">
        <f t="shared" si="16"/>
        <v>21779.755000000005</v>
      </c>
    </row>
    <row r="64" spans="1:6" x14ac:dyDescent="0.25">
      <c r="A64" s="9" t="s">
        <v>66</v>
      </c>
      <c r="B64" s="10">
        <v>5038.55</v>
      </c>
      <c r="C64" s="10">
        <v>306.15699999999998</v>
      </c>
      <c r="D64" s="10">
        <v>0</v>
      </c>
      <c r="E64" s="10">
        <v>14.613</v>
      </c>
      <c r="F64" s="141">
        <f t="shared" si="16"/>
        <v>5359.3200000000006</v>
      </c>
    </row>
    <row r="65" spans="1:6" ht="16.5" thickBot="1" x14ac:dyDescent="0.3">
      <c r="A65" s="16" t="s">
        <v>67</v>
      </c>
      <c r="B65" s="142">
        <v>2875.2380000000003</v>
      </c>
      <c r="C65" s="142">
        <v>550.89100000000008</v>
      </c>
      <c r="D65" s="142">
        <v>306.61</v>
      </c>
      <c r="E65" s="142">
        <v>26.887999999999995</v>
      </c>
      <c r="F65" s="141">
        <f t="shared" si="16"/>
        <v>3759.6270000000004</v>
      </c>
    </row>
    <row r="66" spans="1:6" ht="36" customHeight="1" x14ac:dyDescent="0.25">
      <c r="A66" s="5" t="s">
        <v>98</v>
      </c>
      <c r="B66" s="139">
        <f>SUM(B67:B74)</f>
        <v>249814.50099999999</v>
      </c>
      <c r="C66" s="139">
        <f>SUM(C67:C74)</f>
        <v>2513.3489999999997</v>
      </c>
      <c r="D66" s="139">
        <f>SUM(D67:D74)</f>
        <v>65977.823000000004</v>
      </c>
      <c r="E66" s="139">
        <f>SUM(E67:E74)</f>
        <v>44963.106999999996</v>
      </c>
      <c r="F66" s="140">
        <f>SUM(F67:F74)</f>
        <v>364979.82999999996</v>
      </c>
    </row>
    <row r="67" spans="1:6" x14ac:dyDescent="0.25">
      <c r="A67" s="9" t="s">
        <v>68</v>
      </c>
      <c r="B67" s="40">
        <v>5614.38</v>
      </c>
      <c r="C67" s="40">
        <v>149.70700000000002</v>
      </c>
      <c r="D67" s="40">
        <v>55.734999999999999</v>
      </c>
      <c r="E67" s="40">
        <v>318.81700000000001</v>
      </c>
      <c r="F67" s="141">
        <f>SUM(B67:E67)</f>
        <v>6138.6390000000001</v>
      </c>
    </row>
    <row r="68" spans="1:6" x14ac:dyDescent="0.25">
      <c r="A68" s="9" t="s">
        <v>69</v>
      </c>
      <c r="B68" s="40">
        <v>5439.6699999999992</v>
      </c>
      <c r="C68" s="40">
        <v>119.87400000000002</v>
      </c>
      <c r="D68" s="40">
        <v>10</v>
      </c>
      <c r="E68" s="40">
        <v>174.60900000000004</v>
      </c>
      <c r="F68" s="141">
        <f t="shared" ref="F68:F74" si="17">SUM(B68:E68)</f>
        <v>5744.1529999999993</v>
      </c>
    </row>
    <row r="69" spans="1:6" x14ac:dyDescent="0.25">
      <c r="A69" s="9" t="s">
        <v>70</v>
      </c>
      <c r="B69" s="143">
        <v>3344.6400000000003</v>
      </c>
      <c r="C69" s="143">
        <v>0</v>
      </c>
      <c r="D69" s="143">
        <v>95.320000000000007</v>
      </c>
      <c r="E69" s="143">
        <v>7.5759999999999996</v>
      </c>
      <c r="F69" s="141">
        <f t="shared" si="17"/>
        <v>3447.5360000000005</v>
      </c>
    </row>
    <row r="70" spans="1:6" x14ac:dyDescent="0.25">
      <c r="A70" s="9" t="s">
        <v>71</v>
      </c>
      <c r="B70" s="143">
        <v>6127.2300000000014</v>
      </c>
      <c r="C70" s="143">
        <v>0</v>
      </c>
      <c r="D70" s="143">
        <v>1327.02</v>
      </c>
      <c r="E70" s="143">
        <v>96.96</v>
      </c>
      <c r="F70" s="141">
        <f t="shared" si="17"/>
        <v>7551.2100000000019</v>
      </c>
    </row>
    <row r="71" spans="1:6" x14ac:dyDescent="0.25">
      <c r="A71" s="9" t="s">
        <v>72</v>
      </c>
      <c r="B71" s="143">
        <v>10038.880999999999</v>
      </c>
      <c r="C71" s="143">
        <v>111.64400000000001</v>
      </c>
      <c r="D71" s="143">
        <v>160.27500000000001</v>
      </c>
      <c r="E71" s="143">
        <v>463.09800000000007</v>
      </c>
      <c r="F71" s="141">
        <f t="shared" si="17"/>
        <v>10773.897999999999</v>
      </c>
    </row>
    <row r="72" spans="1:6" x14ac:dyDescent="0.25">
      <c r="A72" s="9" t="s">
        <v>73</v>
      </c>
      <c r="B72" s="143">
        <v>14101.627000000002</v>
      </c>
      <c r="C72" s="143">
        <v>164.32</v>
      </c>
      <c r="D72" s="143">
        <v>571.26</v>
      </c>
      <c r="E72" s="143">
        <v>1390.038</v>
      </c>
      <c r="F72" s="141">
        <f t="shared" si="17"/>
        <v>16227.245000000003</v>
      </c>
    </row>
    <row r="73" spans="1:6" x14ac:dyDescent="0.25">
      <c r="A73" s="9" t="s">
        <v>74</v>
      </c>
      <c r="B73" s="143">
        <v>173573.05000000002</v>
      </c>
      <c r="C73" s="143">
        <v>1828.5099999999998</v>
      </c>
      <c r="D73" s="143">
        <v>62622.19</v>
      </c>
      <c r="E73" s="143">
        <v>42215.49</v>
      </c>
      <c r="F73" s="141">
        <v>281950.28999999998</v>
      </c>
    </row>
    <row r="74" spans="1:6" ht="16.5" thickBot="1" x14ac:dyDescent="0.3">
      <c r="A74" s="35" t="s">
        <v>75</v>
      </c>
      <c r="B74" s="148">
        <v>31575.023000000001</v>
      </c>
      <c r="C74" s="148">
        <v>139.29399999999995</v>
      </c>
      <c r="D74" s="148">
        <v>1136.0230000000001</v>
      </c>
      <c r="E74" s="148">
        <v>296.51900000000006</v>
      </c>
      <c r="F74" s="141">
        <f t="shared" si="17"/>
        <v>33146.859000000004</v>
      </c>
    </row>
    <row r="75" spans="1:6" ht="22.5" customHeight="1" thickBot="1" x14ac:dyDescent="0.3">
      <c r="A75" s="149" t="s">
        <v>76</v>
      </c>
      <c r="B75" s="150">
        <f>SUM(B5,B11,B20,B28,B34,B41,B49,B54,B59,B66)</f>
        <v>960930.38199999998</v>
      </c>
      <c r="C75" s="150">
        <f t="shared" ref="C75:F75" si="18">SUM(C5,C11,C20,C28,C34,C41,C49,C54,C59,C66)</f>
        <v>53420.453120000006</v>
      </c>
      <c r="D75" s="150">
        <f t="shared" si="18"/>
        <v>88336.911000000007</v>
      </c>
      <c r="E75" s="150">
        <f t="shared" si="18"/>
        <v>103127.72399999999</v>
      </c>
      <c r="F75" s="151">
        <f t="shared" si="18"/>
        <v>1207526.52012</v>
      </c>
    </row>
  </sheetData>
  <mergeCells count="1">
    <mergeCell ref="A1:F2"/>
  </mergeCells>
  <pageMargins left="0.7" right="0.7" top="0.75" bottom="0.75" header="0.3" footer="0.3"/>
  <ignoredErrors>
    <ignoredError sqref="F28 F34:F42 F59:F67 F18 F11 F54 F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RowHeight="15.75" x14ac:dyDescent="0.25"/>
  <cols>
    <col min="1" max="6" width="17.75" style="191" customWidth="1"/>
    <col min="7" max="10" width="9" style="191"/>
    <col min="11" max="11" width="16.25" style="191" customWidth="1"/>
    <col min="12" max="13" width="13.125" style="191" customWidth="1"/>
    <col min="14" max="14" width="22.25" style="191" customWidth="1"/>
    <col min="15" max="15" width="13.125" style="191" customWidth="1"/>
    <col min="16" max="16" width="29.875" style="191" customWidth="1"/>
    <col min="17" max="17" width="13.125" style="191" customWidth="1"/>
    <col min="18" max="16384" width="9" style="191"/>
  </cols>
  <sheetData>
    <row r="1" spans="1:6" x14ac:dyDescent="0.25">
      <c r="A1" s="680" t="s">
        <v>108</v>
      </c>
      <c r="B1" s="680"/>
      <c r="C1" s="680"/>
      <c r="D1" s="680"/>
      <c r="E1" s="680"/>
      <c r="F1" s="680"/>
    </row>
    <row r="2" spans="1:6" ht="16.5" thickBot="1" x14ac:dyDescent="0.3">
      <c r="A2" s="100"/>
      <c r="B2" s="156"/>
      <c r="C2" s="156"/>
      <c r="D2" s="157"/>
      <c r="E2" s="156"/>
      <c r="F2" s="157"/>
    </row>
    <row r="3" spans="1:6" ht="84" customHeight="1" thickBot="1" x14ac:dyDescent="0.3">
      <c r="A3" s="158" t="s">
        <v>1</v>
      </c>
      <c r="B3" s="159" t="s">
        <v>109</v>
      </c>
      <c r="C3" s="159" t="s">
        <v>110</v>
      </c>
      <c r="D3" s="160" t="s">
        <v>111</v>
      </c>
      <c r="E3" s="159" t="s">
        <v>112</v>
      </c>
      <c r="F3" s="161" t="s">
        <v>113</v>
      </c>
    </row>
    <row r="4" spans="1:6" ht="27" customHeight="1" x14ac:dyDescent="0.25">
      <c r="A4" s="5" t="s">
        <v>91</v>
      </c>
      <c r="B4" s="139">
        <f>SUM(B5:B9)</f>
        <v>52680.71</v>
      </c>
      <c r="C4" s="139">
        <f>SUM(C5:C9)</f>
        <v>20603.804</v>
      </c>
      <c r="D4" s="7">
        <f t="shared" ref="D4:D35" si="0">C4*100/B4</f>
        <v>39.110718135727481</v>
      </c>
      <c r="E4" s="139">
        <f>SUM(E5:E9)</f>
        <v>32076.905999999999</v>
      </c>
      <c r="F4" s="21">
        <f t="shared" ref="F4:F35" si="1">E4*100/B4</f>
        <v>60.889281864272526</v>
      </c>
    </row>
    <row r="5" spans="1:6" ht="19.5" customHeight="1" x14ac:dyDescent="0.25">
      <c r="A5" s="162" t="s">
        <v>15</v>
      </c>
      <c r="B5" s="143">
        <v>19484.727999999999</v>
      </c>
      <c r="C5" s="143">
        <v>9501.7669999999998</v>
      </c>
      <c r="D5" s="163">
        <f t="shared" si="0"/>
        <v>48.765202162432033</v>
      </c>
      <c r="E5" s="143">
        <f>B5-C5</f>
        <v>9982.9609999999993</v>
      </c>
      <c r="F5" s="164">
        <f t="shared" si="1"/>
        <v>51.234797837567967</v>
      </c>
    </row>
    <row r="6" spans="1:6" ht="19.5" customHeight="1" x14ac:dyDescent="0.25">
      <c r="A6" s="162" t="s">
        <v>16</v>
      </c>
      <c r="B6" s="143">
        <v>7742.0559999999987</v>
      </c>
      <c r="C6" s="143">
        <v>2577.0959999999995</v>
      </c>
      <c r="D6" s="163">
        <f t="shared" si="0"/>
        <v>33.286971832805136</v>
      </c>
      <c r="E6" s="143">
        <f>B6-C6</f>
        <v>5164.9599999999991</v>
      </c>
      <c r="F6" s="164">
        <f t="shared" si="1"/>
        <v>66.713028167194864</v>
      </c>
    </row>
    <row r="7" spans="1:6" ht="19.5" customHeight="1" x14ac:dyDescent="0.25">
      <c r="A7" s="162" t="s">
        <v>18</v>
      </c>
      <c r="B7" s="143">
        <v>11650.474999999999</v>
      </c>
      <c r="C7" s="143">
        <v>4109.6940000000004</v>
      </c>
      <c r="D7" s="163">
        <f t="shared" si="0"/>
        <v>35.274905100435824</v>
      </c>
      <c r="E7" s="143">
        <f>B7-C7</f>
        <v>7540.7809999999981</v>
      </c>
      <c r="F7" s="165">
        <f t="shared" si="1"/>
        <v>64.725094899564183</v>
      </c>
    </row>
    <row r="8" spans="1:6" ht="19.5" customHeight="1" x14ac:dyDescent="0.25">
      <c r="A8" s="162" t="s">
        <v>19</v>
      </c>
      <c r="B8" s="143">
        <v>6178.4530000000022</v>
      </c>
      <c r="C8" s="143">
        <v>2120.7890000000002</v>
      </c>
      <c r="D8" s="163">
        <f t="shared" si="0"/>
        <v>34.325566610282536</v>
      </c>
      <c r="E8" s="143">
        <f>B8-C8</f>
        <v>4057.664000000002</v>
      </c>
      <c r="F8" s="165">
        <f t="shared" si="1"/>
        <v>65.674433389717464</v>
      </c>
    </row>
    <row r="9" spans="1:6" ht="19.5" customHeight="1" thickBot="1" x14ac:dyDescent="0.3">
      <c r="A9" s="166" t="s">
        <v>21</v>
      </c>
      <c r="B9" s="148">
        <v>7624.9979999999996</v>
      </c>
      <c r="C9" s="148">
        <v>2294.4579999999996</v>
      </c>
      <c r="D9" s="163">
        <f t="shared" si="0"/>
        <v>30.091260351805989</v>
      </c>
      <c r="E9" s="143">
        <f>B9-C9</f>
        <v>5330.54</v>
      </c>
      <c r="F9" s="167">
        <f t="shared" si="1"/>
        <v>69.908739648194015</v>
      </c>
    </row>
    <row r="10" spans="1:6" ht="18" customHeight="1" x14ac:dyDescent="0.25">
      <c r="A10" s="5" t="s">
        <v>92</v>
      </c>
      <c r="B10" s="139">
        <f>SUM(B11:B18)</f>
        <v>231943.88200000001</v>
      </c>
      <c r="C10" s="139">
        <f>SUM(C11:C18)</f>
        <v>35823.605000000003</v>
      </c>
      <c r="D10" s="7">
        <f t="shared" si="0"/>
        <v>15.444944997514529</v>
      </c>
      <c r="E10" s="139">
        <f>SUM(E11:E18)</f>
        <v>196120.277</v>
      </c>
      <c r="F10" s="21">
        <f t="shared" si="1"/>
        <v>84.55505500248546</v>
      </c>
    </row>
    <row r="11" spans="1:6" ht="20.25" customHeight="1" x14ac:dyDescent="0.25">
      <c r="A11" s="162" t="s">
        <v>17</v>
      </c>
      <c r="B11" s="143">
        <v>1454.92</v>
      </c>
      <c r="C11" s="143">
        <v>557.71600000000001</v>
      </c>
      <c r="D11" s="163">
        <f t="shared" si="0"/>
        <v>38.333104225661891</v>
      </c>
      <c r="E11" s="143">
        <f t="shared" ref="E11:E18" si="2">B11-C11</f>
        <v>897.20400000000006</v>
      </c>
      <c r="F11" s="165">
        <f t="shared" si="1"/>
        <v>61.666895774338109</v>
      </c>
    </row>
    <row r="12" spans="1:6" x14ac:dyDescent="0.25">
      <c r="A12" s="162" t="s">
        <v>22</v>
      </c>
      <c r="B12" s="168">
        <v>14698.76</v>
      </c>
      <c r="C12" s="169">
        <v>8794.7999999999993</v>
      </c>
      <c r="D12" s="170">
        <f t="shared" si="0"/>
        <v>59.83361861816914</v>
      </c>
      <c r="E12" s="168">
        <f t="shared" si="2"/>
        <v>5903.9600000000009</v>
      </c>
      <c r="F12" s="26">
        <f t="shared" si="1"/>
        <v>40.166381381830853</v>
      </c>
    </row>
    <row r="13" spans="1:6" x14ac:dyDescent="0.25">
      <c r="A13" s="162" t="s">
        <v>24</v>
      </c>
      <c r="B13" s="171">
        <v>7437.6819999999989</v>
      </c>
      <c r="C13" s="169">
        <v>530</v>
      </c>
      <c r="D13" s="170">
        <f t="shared" si="0"/>
        <v>7.1258760457895356</v>
      </c>
      <c r="E13" s="168">
        <f t="shared" si="2"/>
        <v>6907.6819999999989</v>
      </c>
      <c r="F13" s="26">
        <f t="shared" si="1"/>
        <v>92.874123954210461</v>
      </c>
    </row>
    <row r="14" spans="1:6" x14ac:dyDescent="0.25">
      <c r="A14" s="162" t="s">
        <v>25</v>
      </c>
      <c r="B14" s="168">
        <v>141587.44300000003</v>
      </c>
      <c r="C14" s="168">
        <v>15236.3</v>
      </c>
      <c r="D14" s="170">
        <f t="shared" si="0"/>
        <v>10.761053153562493</v>
      </c>
      <c r="E14" s="168">
        <f t="shared" si="2"/>
        <v>126351.14300000003</v>
      </c>
      <c r="F14" s="26">
        <f t="shared" si="1"/>
        <v>89.2389468464375</v>
      </c>
    </row>
    <row r="15" spans="1:6" x14ac:dyDescent="0.25">
      <c r="A15" s="12" t="s">
        <v>26</v>
      </c>
      <c r="B15" s="172">
        <v>27809.99</v>
      </c>
      <c r="C15" s="172">
        <v>2557.9699999999998</v>
      </c>
      <c r="D15" s="170">
        <f t="shared" si="0"/>
        <v>9.1980256015913682</v>
      </c>
      <c r="E15" s="168">
        <f t="shared" si="2"/>
        <v>25252.02</v>
      </c>
      <c r="F15" s="26">
        <f t="shared" si="1"/>
        <v>90.801974398408618</v>
      </c>
    </row>
    <row r="16" spans="1:6" x14ac:dyDescent="0.25">
      <c r="A16" s="162" t="s">
        <v>27</v>
      </c>
      <c r="B16" s="168">
        <v>18395.28</v>
      </c>
      <c r="C16" s="168">
        <v>1151.76</v>
      </c>
      <c r="D16" s="170">
        <f t="shared" si="0"/>
        <v>6.2611713439534498</v>
      </c>
      <c r="E16" s="168">
        <f t="shared" si="2"/>
        <v>17243.52</v>
      </c>
      <c r="F16" s="26">
        <f t="shared" si="1"/>
        <v>93.73882865604655</v>
      </c>
    </row>
    <row r="17" spans="1:6" x14ac:dyDescent="0.25">
      <c r="A17" s="162" t="s">
        <v>20</v>
      </c>
      <c r="B17" s="143">
        <v>9435.1570000000011</v>
      </c>
      <c r="C17" s="143">
        <v>3982.409000000001</v>
      </c>
      <c r="D17" s="163">
        <f t="shared" si="0"/>
        <v>42.208190070393108</v>
      </c>
      <c r="E17" s="143">
        <f t="shared" si="2"/>
        <v>5452.7479999999996</v>
      </c>
      <c r="F17" s="165">
        <f t="shared" si="1"/>
        <v>57.791809929606877</v>
      </c>
    </row>
    <row r="18" spans="1:6" ht="16.5" thickBot="1" x14ac:dyDescent="0.3">
      <c r="A18" s="166" t="s">
        <v>28</v>
      </c>
      <c r="B18" s="173">
        <v>11124.65</v>
      </c>
      <c r="C18" s="168">
        <v>3012.6499999999996</v>
      </c>
      <c r="D18" s="170">
        <f t="shared" si="0"/>
        <v>27.0808519818601</v>
      </c>
      <c r="E18" s="168">
        <f t="shared" si="2"/>
        <v>8112</v>
      </c>
      <c r="F18" s="26">
        <f t="shared" si="1"/>
        <v>72.919148018139893</v>
      </c>
    </row>
    <row r="19" spans="1:6" x14ac:dyDescent="0.25">
      <c r="A19" s="106" t="s">
        <v>93</v>
      </c>
      <c r="B19" s="139">
        <f>SUM(B20:B26)</f>
        <v>144466.041</v>
      </c>
      <c r="C19" s="139">
        <f>SUM(C20:C26)</f>
        <v>125329.39299999998</v>
      </c>
      <c r="D19" s="7">
        <f t="shared" si="0"/>
        <v>86.753531925194793</v>
      </c>
      <c r="E19" s="139">
        <f>SUM(E20:E26)</f>
        <v>19136.648000000005</v>
      </c>
      <c r="F19" s="21">
        <f t="shared" si="1"/>
        <v>13.246468074805209</v>
      </c>
    </row>
    <row r="20" spans="1:6" x14ac:dyDescent="0.25">
      <c r="A20" s="162" t="s">
        <v>29</v>
      </c>
      <c r="B20" s="174">
        <v>74046.794999999998</v>
      </c>
      <c r="C20" s="174">
        <v>66799.686999999991</v>
      </c>
      <c r="D20" s="163">
        <f t="shared" si="0"/>
        <v>90.212799892284323</v>
      </c>
      <c r="E20" s="174">
        <f t="shared" ref="E20:E26" si="3">B20-C20</f>
        <v>7247.1080000000075</v>
      </c>
      <c r="F20" s="165">
        <f t="shared" si="1"/>
        <v>9.7872001077156785</v>
      </c>
    </row>
    <row r="21" spans="1:6" x14ac:dyDescent="0.25">
      <c r="A21" s="162" t="s">
        <v>30</v>
      </c>
      <c r="B21" s="174">
        <v>21896.799999999999</v>
      </c>
      <c r="C21" s="174">
        <v>20839.43</v>
      </c>
      <c r="D21" s="163">
        <f t="shared" si="0"/>
        <v>95.171120894377268</v>
      </c>
      <c r="E21" s="174">
        <f t="shared" si="3"/>
        <v>1057.369999999999</v>
      </c>
      <c r="F21" s="165">
        <f t="shared" si="1"/>
        <v>4.8288791056227351</v>
      </c>
    </row>
    <row r="22" spans="1:6" x14ac:dyDescent="0.25">
      <c r="A22" s="162" t="s">
        <v>31</v>
      </c>
      <c r="B22" s="174">
        <v>15754.202999999998</v>
      </c>
      <c r="C22" s="174">
        <v>12314.96</v>
      </c>
      <c r="D22" s="163">
        <f t="shared" si="0"/>
        <v>78.169362169574697</v>
      </c>
      <c r="E22" s="174">
        <f t="shared" si="3"/>
        <v>3439.2429999999986</v>
      </c>
      <c r="F22" s="165">
        <f t="shared" si="1"/>
        <v>21.83063783042531</v>
      </c>
    </row>
    <row r="23" spans="1:6" x14ac:dyDescent="0.25">
      <c r="A23" s="162" t="s">
        <v>87</v>
      </c>
      <c r="B23" s="174">
        <v>3670.75</v>
      </c>
      <c r="C23" s="174">
        <v>3131.26</v>
      </c>
      <c r="D23" s="163">
        <f t="shared" si="0"/>
        <v>85.303003473404615</v>
      </c>
      <c r="E23" s="174">
        <f t="shared" si="3"/>
        <v>539.48999999999978</v>
      </c>
      <c r="F23" s="165">
        <f t="shared" si="1"/>
        <v>14.696996526595376</v>
      </c>
    </row>
    <row r="24" spans="1:6" x14ac:dyDescent="0.25">
      <c r="A24" s="162" t="s">
        <v>34</v>
      </c>
      <c r="B24" s="175">
        <v>11340.3</v>
      </c>
      <c r="C24" s="175">
        <v>10153.583000000001</v>
      </c>
      <c r="D24" s="163">
        <f t="shared" si="0"/>
        <v>89.535400298052096</v>
      </c>
      <c r="E24" s="174">
        <f t="shared" si="3"/>
        <v>1186.7169999999987</v>
      </c>
      <c r="F24" s="165">
        <f t="shared" si="1"/>
        <v>10.464599701947909</v>
      </c>
    </row>
    <row r="25" spans="1:6" x14ac:dyDescent="0.25">
      <c r="A25" s="162" t="s">
        <v>36</v>
      </c>
      <c r="B25" s="174">
        <v>4784.3230000000003</v>
      </c>
      <c r="C25" s="174">
        <v>2844.0030000000002</v>
      </c>
      <c r="D25" s="163">
        <f t="shared" si="0"/>
        <v>59.444209765937622</v>
      </c>
      <c r="E25" s="174">
        <f t="shared" si="3"/>
        <v>1940.3200000000002</v>
      </c>
      <c r="F25" s="165">
        <f t="shared" si="1"/>
        <v>40.555790234062378</v>
      </c>
    </row>
    <row r="26" spans="1:6" ht="16.5" thickBot="1" x14ac:dyDescent="0.3">
      <c r="A26" s="162" t="s">
        <v>38</v>
      </c>
      <c r="B26" s="175">
        <v>12972.87</v>
      </c>
      <c r="C26" s="175">
        <v>9246.4699999999993</v>
      </c>
      <c r="D26" s="163">
        <f t="shared" si="0"/>
        <v>71.275438665461067</v>
      </c>
      <c r="E26" s="174">
        <f t="shared" si="3"/>
        <v>3726.4000000000015</v>
      </c>
      <c r="F26" s="165">
        <f t="shared" si="1"/>
        <v>28.724561334538933</v>
      </c>
    </row>
    <row r="27" spans="1:6" ht="36" customHeight="1" x14ac:dyDescent="0.25">
      <c r="A27" s="5" t="s">
        <v>94</v>
      </c>
      <c r="B27" s="139">
        <f>SUM(B28:B32)</f>
        <v>72306.981119999997</v>
      </c>
      <c r="C27" s="139">
        <f>SUM(C28:C32)</f>
        <v>14986.073119999997</v>
      </c>
      <c r="D27" s="7">
        <f t="shared" si="0"/>
        <v>20.725624120759861</v>
      </c>
      <c r="E27" s="139">
        <f>SUM(E28:E32)</f>
        <v>57320.907999999996</v>
      </c>
      <c r="F27" s="7">
        <f t="shared" si="1"/>
        <v>79.274375879240139</v>
      </c>
    </row>
    <row r="28" spans="1:6" x14ac:dyDescent="0.25">
      <c r="A28" s="39" t="s">
        <v>41</v>
      </c>
      <c r="B28" s="177">
        <v>4212.3669999999993</v>
      </c>
      <c r="C28" s="174">
        <v>543.07699999999977</v>
      </c>
      <c r="D28" s="178">
        <f t="shared" si="0"/>
        <v>12.892442657536721</v>
      </c>
      <c r="E28" s="174">
        <f>B28-C28</f>
        <v>3669.2899999999995</v>
      </c>
      <c r="F28" s="179">
        <f t="shared" si="1"/>
        <v>87.107557342463281</v>
      </c>
    </row>
    <row r="29" spans="1:6" x14ac:dyDescent="0.25">
      <c r="A29" s="39" t="s">
        <v>42</v>
      </c>
      <c r="B29" s="177">
        <v>6276.6641000000018</v>
      </c>
      <c r="C29" s="174">
        <v>818.42410000000018</v>
      </c>
      <c r="D29" s="178">
        <f t="shared" si="0"/>
        <v>13.039157217286807</v>
      </c>
      <c r="E29" s="174">
        <f>B29-C29</f>
        <v>5458.2400000000016</v>
      </c>
      <c r="F29" s="179">
        <f t="shared" si="1"/>
        <v>86.960842782713186</v>
      </c>
    </row>
    <row r="30" spans="1:6" x14ac:dyDescent="0.25">
      <c r="A30" s="145" t="s">
        <v>40</v>
      </c>
      <c r="B30" s="174">
        <v>34518.098019999998</v>
      </c>
      <c r="C30" s="174">
        <v>8703.8880199999985</v>
      </c>
      <c r="D30" s="178">
        <f t="shared" si="0"/>
        <v>25.215433408170153</v>
      </c>
      <c r="E30" s="174">
        <f>B30-C30</f>
        <v>25814.21</v>
      </c>
      <c r="F30" s="179">
        <f t="shared" si="1"/>
        <v>74.784566591829858</v>
      </c>
    </row>
    <row r="31" spans="1:6" x14ac:dyDescent="0.25">
      <c r="A31" s="39" t="s">
        <v>43</v>
      </c>
      <c r="B31" s="143">
        <v>11050.409000000001</v>
      </c>
      <c r="C31" s="143">
        <v>2838.6489999999999</v>
      </c>
      <c r="D31" s="178">
        <f t="shared" si="0"/>
        <v>25.688180410335935</v>
      </c>
      <c r="E31" s="174">
        <f>B31-C31</f>
        <v>8211.760000000002</v>
      </c>
      <c r="F31" s="179">
        <f t="shared" si="1"/>
        <v>74.311819589664069</v>
      </c>
    </row>
    <row r="32" spans="1:6" ht="16.5" thickBot="1" x14ac:dyDescent="0.3">
      <c r="A32" s="86" t="s">
        <v>44</v>
      </c>
      <c r="B32" s="174">
        <v>16249.442999999997</v>
      </c>
      <c r="C32" s="174">
        <v>2082.0349999999999</v>
      </c>
      <c r="D32" s="178">
        <f t="shared" si="0"/>
        <v>12.812962265845053</v>
      </c>
      <c r="E32" s="174">
        <f>B32-C32</f>
        <v>14167.407999999998</v>
      </c>
      <c r="F32" s="179">
        <f t="shared" si="1"/>
        <v>87.187037734154956</v>
      </c>
    </row>
    <row r="33" spans="1:6" ht="26.25" customHeight="1" x14ac:dyDescent="0.25">
      <c r="A33" s="5" t="s">
        <v>95</v>
      </c>
      <c r="B33" s="139">
        <f>SUM(B34:B39)</f>
        <v>91808.63900000001</v>
      </c>
      <c r="C33" s="139">
        <f>SUM(C34:C39)</f>
        <v>22611.548999999999</v>
      </c>
      <c r="D33" s="7">
        <f t="shared" si="0"/>
        <v>24.628999238296078</v>
      </c>
      <c r="E33" s="139">
        <f>SUM(E34:E39)</f>
        <v>69197.09</v>
      </c>
      <c r="F33" s="21">
        <f t="shared" si="1"/>
        <v>75.371000761703911</v>
      </c>
    </row>
    <row r="34" spans="1:6" x14ac:dyDescent="0.25">
      <c r="A34" s="162" t="s">
        <v>45</v>
      </c>
      <c r="B34" s="174">
        <v>7293.1909999999998</v>
      </c>
      <c r="C34" s="174">
        <v>2523.3310000000001</v>
      </c>
      <c r="D34" s="180">
        <f t="shared" si="0"/>
        <v>34.598449430434499</v>
      </c>
      <c r="E34" s="181">
        <f t="shared" ref="E34:E39" si="4">B34-C34</f>
        <v>4769.8599999999997</v>
      </c>
      <c r="F34" s="182">
        <f t="shared" si="1"/>
        <v>65.401550569565501</v>
      </c>
    </row>
    <row r="35" spans="1:6" x14ac:dyDescent="0.25">
      <c r="A35" s="162" t="s">
        <v>46</v>
      </c>
      <c r="B35" s="183">
        <v>5241.43</v>
      </c>
      <c r="C35" s="183">
        <v>531.17999999999995</v>
      </c>
      <c r="D35" s="180">
        <f t="shared" si="0"/>
        <v>10.134257254222605</v>
      </c>
      <c r="E35" s="181">
        <f t="shared" si="4"/>
        <v>4710.25</v>
      </c>
      <c r="F35" s="182">
        <f t="shared" si="1"/>
        <v>89.865742745777382</v>
      </c>
    </row>
    <row r="36" spans="1:6" x14ac:dyDescent="0.25">
      <c r="A36" s="162" t="s">
        <v>47</v>
      </c>
      <c r="B36" s="174">
        <v>54112.84</v>
      </c>
      <c r="C36" s="174">
        <v>14200.91</v>
      </c>
      <c r="D36" s="180">
        <f t="shared" ref="D36:D67" si="5">C36*100/B36</f>
        <v>26.243143032226733</v>
      </c>
      <c r="E36" s="181">
        <f t="shared" si="4"/>
        <v>39911.929999999993</v>
      </c>
      <c r="F36" s="182">
        <f t="shared" ref="F36:F67" si="6">E36*100/B36</f>
        <v>73.75685696777326</v>
      </c>
    </row>
    <row r="37" spans="1:6" x14ac:dyDescent="0.25">
      <c r="A37" s="162" t="s">
        <v>48</v>
      </c>
      <c r="B37" s="174">
        <v>9917.41</v>
      </c>
      <c r="C37" s="174">
        <v>3245.5</v>
      </c>
      <c r="D37" s="180">
        <f t="shared" si="5"/>
        <v>32.725278071593287</v>
      </c>
      <c r="E37" s="181">
        <f t="shared" si="4"/>
        <v>6671.91</v>
      </c>
      <c r="F37" s="182">
        <f t="shared" si="6"/>
        <v>67.274721928406706</v>
      </c>
    </row>
    <row r="38" spans="1:6" x14ac:dyDescent="0.25">
      <c r="A38" s="162" t="s">
        <v>49</v>
      </c>
      <c r="B38" s="184">
        <v>6819.18</v>
      </c>
      <c r="C38" s="184">
        <v>893.28</v>
      </c>
      <c r="D38" s="180">
        <f t="shared" si="5"/>
        <v>13.099522229945535</v>
      </c>
      <c r="E38" s="181">
        <f t="shared" si="4"/>
        <v>5925.9000000000005</v>
      </c>
      <c r="F38" s="182">
        <f t="shared" si="6"/>
        <v>86.900477770054465</v>
      </c>
    </row>
    <row r="39" spans="1:6" ht="16.5" thickBot="1" x14ac:dyDescent="0.3">
      <c r="A39" s="166" t="s">
        <v>50</v>
      </c>
      <c r="B39" s="185">
        <v>8424.5879999999997</v>
      </c>
      <c r="C39" s="185">
        <v>1217.348</v>
      </c>
      <c r="D39" s="180">
        <f t="shared" si="5"/>
        <v>14.449941053497215</v>
      </c>
      <c r="E39" s="181">
        <f t="shared" si="4"/>
        <v>7207.24</v>
      </c>
      <c r="F39" s="182">
        <f t="shared" si="6"/>
        <v>85.550058946502787</v>
      </c>
    </row>
    <row r="40" spans="1:6" ht="27" customHeight="1" x14ac:dyDescent="0.25">
      <c r="A40" s="5" t="s">
        <v>96</v>
      </c>
      <c r="B40" s="139">
        <f>SUM(B41:B47)</f>
        <v>115882.55300000003</v>
      </c>
      <c r="C40" s="139">
        <f>SUM(C41:C47)</f>
        <v>16241.366999999998</v>
      </c>
      <c r="D40" s="7">
        <f t="shared" si="5"/>
        <v>14.015368646564072</v>
      </c>
      <c r="E40" s="139">
        <f>SUM(E41:E47)</f>
        <v>99641.186000000016</v>
      </c>
      <c r="F40" s="7">
        <f t="shared" si="6"/>
        <v>85.984631353435915</v>
      </c>
    </row>
    <row r="41" spans="1:6" x14ac:dyDescent="0.25">
      <c r="A41" s="162" t="s">
        <v>51</v>
      </c>
      <c r="B41" s="143">
        <v>8616.0910000000022</v>
      </c>
      <c r="C41" s="143">
        <v>428.77100000000002</v>
      </c>
      <c r="D41" s="180">
        <f t="shared" si="5"/>
        <v>4.976398229777284</v>
      </c>
      <c r="E41" s="186">
        <f t="shared" ref="E41:E47" si="7">B41-C41</f>
        <v>8187.3200000000024</v>
      </c>
      <c r="F41" s="182">
        <f t="shared" si="6"/>
        <v>95.023601770222712</v>
      </c>
    </row>
    <row r="42" spans="1:6" x14ac:dyDescent="0.25">
      <c r="A42" s="162" t="s">
        <v>52</v>
      </c>
      <c r="B42" s="143">
        <v>8466.7859999999982</v>
      </c>
      <c r="C42" s="143">
        <v>1390.6860000000001</v>
      </c>
      <c r="D42" s="180">
        <f t="shared" si="5"/>
        <v>16.4251936921519</v>
      </c>
      <c r="E42" s="186">
        <f t="shared" si="7"/>
        <v>7076.0999999999985</v>
      </c>
      <c r="F42" s="182">
        <f t="shared" si="6"/>
        <v>83.574806307848107</v>
      </c>
    </row>
    <row r="43" spans="1:6" x14ac:dyDescent="0.25">
      <c r="A43" s="162" t="s">
        <v>53</v>
      </c>
      <c r="B43" s="143">
        <v>12145.35</v>
      </c>
      <c r="C43" s="143">
        <v>2029.42</v>
      </c>
      <c r="D43" s="180">
        <f t="shared" si="5"/>
        <v>16.709440238445165</v>
      </c>
      <c r="E43" s="186">
        <f t="shared" si="7"/>
        <v>10115.93</v>
      </c>
      <c r="F43" s="182">
        <f t="shared" si="6"/>
        <v>83.290559761554832</v>
      </c>
    </row>
    <row r="44" spans="1:6" x14ac:dyDescent="0.25">
      <c r="A44" s="162" t="s">
        <v>55</v>
      </c>
      <c r="B44" s="143">
        <v>9290.6770000000015</v>
      </c>
      <c r="C44" s="143">
        <v>999.73699999999997</v>
      </c>
      <c r="D44" s="180">
        <f t="shared" si="5"/>
        <v>10.760647474882614</v>
      </c>
      <c r="E44" s="186">
        <f t="shared" si="7"/>
        <v>8290.9400000000023</v>
      </c>
      <c r="F44" s="182">
        <f t="shared" si="6"/>
        <v>89.239352525117397</v>
      </c>
    </row>
    <row r="45" spans="1:6" x14ac:dyDescent="0.25">
      <c r="A45" s="162" t="s">
        <v>57</v>
      </c>
      <c r="B45" s="143">
        <v>15287.878000000001</v>
      </c>
      <c r="C45" s="143">
        <v>1441.5779999999997</v>
      </c>
      <c r="D45" s="180">
        <f t="shared" si="5"/>
        <v>9.4295493462205791</v>
      </c>
      <c r="E45" s="186">
        <f t="shared" si="7"/>
        <v>13846.300000000001</v>
      </c>
      <c r="F45" s="182">
        <f t="shared" si="6"/>
        <v>90.570450653779417</v>
      </c>
    </row>
    <row r="46" spans="1:6" x14ac:dyDescent="0.25">
      <c r="A46" s="162" t="s">
        <v>59</v>
      </c>
      <c r="B46" s="143">
        <v>41481.989000000016</v>
      </c>
      <c r="C46" s="143">
        <v>6225.4830000000002</v>
      </c>
      <c r="D46" s="180">
        <f t="shared" si="5"/>
        <v>15.007677187320979</v>
      </c>
      <c r="E46" s="186">
        <f t="shared" si="7"/>
        <v>35256.506000000016</v>
      </c>
      <c r="F46" s="182">
        <f t="shared" si="6"/>
        <v>84.992322812679021</v>
      </c>
    </row>
    <row r="47" spans="1:6" ht="16.5" thickBot="1" x14ac:dyDescent="0.3">
      <c r="A47" s="162" t="s">
        <v>60</v>
      </c>
      <c r="B47" s="143">
        <v>20593.782000000003</v>
      </c>
      <c r="C47" s="143">
        <v>3725.692</v>
      </c>
      <c r="D47" s="180">
        <f t="shared" si="5"/>
        <v>18.091344270809508</v>
      </c>
      <c r="E47" s="186">
        <f t="shared" si="7"/>
        <v>16868.090000000004</v>
      </c>
      <c r="F47" s="182">
        <f t="shared" si="6"/>
        <v>81.9086557291905</v>
      </c>
    </row>
    <row r="48" spans="1:6" x14ac:dyDescent="0.25">
      <c r="A48" s="5" t="s">
        <v>99</v>
      </c>
      <c r="B48" s="139">
        <f>SUM(B49:B52)</f>
        <v>36673.112000000008</v>
      </c>
      <c r="C48" s="139">
        <f>SUM(C49:C52)</f>
        <v>10005.058000000015</v>
      </c>
      <c r="D48" s="7">
        <f t="shared" si="5"/>
        <v>27.281726186749609</v>
      </c>
      <c r="E48" s="139">
        <f>SUM(E49:E52)</f>
        <v>26668.053999999996</v>
      </c>
      <c r="F48" s="7">
        <f t="shared" si="6"/>
        <v>72.718273813250391</v>
      </c>
    </row>
    <row r="49" spans="1:6" x14ac:dyDescent="0.25">
      <c r="A49" s="10" t="s">
        <v>23</v>
      </c>
      <c r="B49" s="169">
        <v>8859.8839999999982</v>
      </c>
      <c r="C49" s="169">
        <v>3237.2793416872191</v>
      </c>
      <c r="D49" s="170">
        <f t="shared" si="5"/>
        <v>36.538619937769155</v>
      </c>
      <c r="E49" s="168">
        <f>B49-C49</f>
        <v>5622.6046583127791</v>
      </c>
      <c r="F49" s="26">
        <f t="shared" si="6"/>
        <v>63.461380062230837</v>
      </c>
    </row>
    <row r="50" spans="1:6" x14ac:dyDescent="0.25">
      <c r="A50" s="10" t="s">
        <v>33</v>
      </c>
      <c r="B50" s="175">
        <v>2767.4379999999992</v>
      </c>
      <c r="C50" s="175">
        <v>603.06498906516799</v>
      </c>
      <c r="D50" s="163">
        <f t="shared" si="5"/>
        <v>21.791454372786966</v>
      </c>
      <c r="E50" s="174">
        <f>B50-C50</f>
        <v>2164.3730109348312</v>
      </c>
      <c r="F50" s="165">
        <f t="shared" si="6"/>
        <v>78.208545627213027</v>
      </c>
    </row>
    <row r="51" spans="1:6" x14ac:dyDescent="0.25">
      <c r="A51" s="10" t="s">
        <v>37</v>
      </c>
      <c r="B51" s="175">
        <v>7117.8220000000038</v>
      </c>
      <c r="C51" s="175">
        <v>1351.916834263171</v>
      </c>
      <c r="D51" s="163">
        <f t="shared" si="5"/>
        <v>18.993406048411586</v>
      </c>
      <c r="E51" s="174">
        <f>B51-C51</f>
        <v>5765.9051657368327</v>
      </c>
      <c r="F51" s="165">
        <f t="shared" si="6"/>
        <v>81.006593951588414</v>
      </c>
    </row>
    <row r="52" spans="1:6" ht="16.5" thickBot="1" x14ac:dyDescent="0.3">
      <c r="A52" s="36" t="s">
        <v>39</v>
      </c>
      <c r="B52" s="176">
        <v>17927.968000000012</v>
      </c>
      <c r="C52" s="176">
        <v>4812.7968349844577</v>
      </c>
      <c r="D52" s="163">
        <f t="shared" si="5"/>
        <v>26.845188673833281</v>
      </c>
      <c r="E52" s="174">
        <f>B52-C52</f>
        <v>13115.171165015554</v>
      </c>
      <c r="F52" s="165">
        <f t="shared" si="6"/>
        <v>73.154811326166723</v>
      </c>
    </row>
    <row r="53" spans="1:6" x14ac:dyDescent="0.25">
      <c r="A53" s="6" t="s">
        <v>100</v>
      </c>
      <c r="B53" s="146">
        <f>SUM(B54:B57)</f>
        <v>48180.675000000003</v>
      </c>
      <c r="C53" s="146">
        <f>SUM(C54:C57)</f>
        <v>6329.3590000000004</v>
      </c>
      <c r="D53" s="7">
        <f t="shared" si="5"/>
        <v>13.136717158902401</v>
      </c>
      <c r="E53" s="139">
        <f>SUM(E54:E57)</f>
        <v>41851.315999999999</v>
      </c>
      <c r="F53" s="7">
        <f t="shared" si="6"/>
        <v>86.8632828410976</v>
      </c>
    </row>
    <row r="54" spans="1:6" x14ac:dyDescent="0.25">
      <c r="A54" s="104" t="s">
        <v>54</v>
      </c>
      <c r="B54" s="143">
        <v>17903.5</v>
      </c>
      <c r="C54" s="143">
        <v>2608.17</v>
      </c>
      <c r="D54" s="180">
        <f t="shared" si="5"/>
        <v>14.567933644259503</v>
      </c>
      <c r="E54" s="186">
        <f>B54-C54</f>
        <v>15295.33</v>
      </c>
      <c r="F54" s="182">
        <f t="shared" si="6"/>
        <v>85.432066355740503</v>
      </c>
    </row>
    <row r="55" spans="1:6" x14ac:dyDescent="0.25">
      <c r="A55" s="104" t="s">
        <v>56</v>
      </c>
      <c r="B55" s="143">
        <v>12578.94</v>
      </c>
      <c r="C55" s="143">
        <v>1658.3489999999999</v>
      </c>
      <c r="D55" s="180">
        <f t="shared" si="5"/>
        <v>13.183535337635762</v>
      </c>
      <c r="E55" s="186">
        <f>B55-C55</f>
        <v>10920.591</v>
      </c>
      <c r="F55" s="182">
        <f t="shared" si="6"/>
        <v>86.81646466236424</v>
      </c>
    </row>
    <row r="56" spans="1:6" x14ac:dyDescent="0.25">
      <c r="A56" s="104" t="s">
        <v>58</v>
      </c>
      <c r="B56" s="143">
        <v>2712.12</v>
      </c>
      <c r="C56" s="143">
        <v>310.43</v>
      </c>
      <c r="D56" s="180">
        <f t="shared" si="5"/>
        <v>11.446027461911715</v>
      </c>
      <c r="E56" s="186">
        <f>B56-C56</f>
        <v>2401.69</v>
      </c>
      <c r="F56" s="182">
        <f t="shared" si="6"/>
        <v>88.553972538088289</v>
      </c>
    </row>
    <row r="57" spans="1:6" ht="16.5" thickBot="1" x14ac:dyDescent="0.3">
      <c r="A57" s="105" t="s">
        <v>61</v>
      </c>
      <c r="B57" s="148">
        <v>14986.115</v>
      </c>
      <c r="C57" s="148">
        <v>1752.41</v>
      </c>
      <c r="D57" s="180">
        <f t="shared" si="5"/>
        <v>11.693557669883088</v>
      </c>
      <c r="E57" s="186">
        <f>B57-C57</f>
        <v>13233.705</v>
      </c>
      <c r="F57" s="182">
        <f t="shared" si="6"/>
        <v>88.306442330116909</v>
      </c>
    </row>
    <row r="58" spans="1:6" ht="21.75" customHeight="1" x14ac:dyDescent="0.25">
      <c r="A58" s="46" t="s">
        <v>97</v>
      </c>
      <c r="B58" s="139">
        <f>SUM(B59:B64)</f>
        <v>48620.266000000011</v>
      </c>
      <c r="C58" s="139">
        <f>SUM(C59:C64)</f>
        <v>20588.066000000003</v>
      </c>
      <c r="D58" s="7">
        <f t="shared" si="5"/>
        <v>42.344618188637632</v>
      </c>
      <c r="E58" s="139">
        <f>SUM(E59:E64)</f>
        <v>28032.200000000004</v>
      </c>
      <c r="F58" s="21">
        <f t="shared" si="6"/>
        <v>57.655381811362361</v>
      </c>
    </row>
    <row r="59" spans="1:6" x14ac:dyDescent="0.25">
      <c r="A59" s="162" t="s">
        <v>62</v>
      </c>
      <c r="B59" s="175">
        <v>7051.61</v>
      </c>
      <c r="C59" s="175">
        <v>2573.81</v>
      </c>
      <c r="D59" s="180">
        <f t="shared" si="5"/>
        <v>36.499607890963908</v>
      </c>
      <c r="E59" s="187">
        <f t="shared" ref="E59:E64" si="8">B59-C59</f>
        <v>4477.7999999999993</v>
      </c>
      <c r="F59" s="182">
        <f t="shared" si="6"/>
        <v>63.500392109036085</v>
      </c>
    </row>
    <row r="60" spans="1:6" x14ac:dyDescent="0.25">
      <c r="A60" s="162" t="s">
        <v>63</v>
      </c>
      <c r="B60" s="177">
        <v>4229.25</v>
      </c>
      <c r="C60" s="177">
        <v>1170.0999999999999</v>
      </c>
      <c r="D60" s="180">
        <f t="shared" si="5"/>
        <v>27.666844003073827</v>
      </c>
      <c r="E60" s="187">
        <f t="shared" si="8"/>
        <v>3059.15</v>
      </c>
      <c r="F60" s="182">
        <f t="shared" si="6"/>
        <v>72.333155996926166</v>
      </c>
    </row>
    <row r="61" spans="1:6" x14ac:dyDescent="0.25">
      <c r="A61" s="162" t="s">
        <v>64</v>
      </c>
      <c r="B61" s="174">
        <v>6440.71</v>
      </c>
      <c r="C61" s="174">
        <v>2220.37</v>
      </c>
      <c r="D61" s="180">
        <f t="shared" si="5"/>
        <v>34.473994326712429</v>
      </c>
      <c r="E61" s="187">
        <f t="shared" si="8"/>
        <v>4220.34</v>
      </c>
      <c r="F61" s="182">
        <f t="shared" si="6"/>
        <v>65.526005673287571</v>
      </c>
    </row>
    <row r="62" spans="1:6" x14ac:dyDescent="0.25">
      <c r="A62" s="162" t="s">
        <v>65</v>
      </c>
      <c r="B62" s="174">
        <v>21779.756000000008</v>
      </c>
      <c r="C62" s="174">
        <v>12973.186</v>
      </c>
      <c r="D62" s="180">
        <f t="shared" si="5"/>
        <v>59.565341319709887</v>
      </c>
      <c r="E62" s="187">
        <f t="shared" si="8"/>
        <v>8806.5700000000088</v>
      </c>
      <c r="F62" s="182">
        <f t="shared" si="6"/>
        <v>40.434658680290106</v>
      </c>
    </row>
    <row r="63" spans="1:6" x14ac:dyDescent="0.25">
      <c r="A63" s="162" t="s">
        <v>66</v>
      </c>
      <c r="B63" s="177">
        <v>5359.32</v>
      </c>
      <c r="C63" s="177">
        <v>591.4</v>
      </c>
      <c r="D63" s="180">
        <f t="shared" si="5"/>
        <v>11.034982049961563</v>
      </c>
      <c r="E63" s="187">
        <f t="shared" si="8"/>
        <v>4767.92</v>
      </c>
      <c r="F63" s="182">
        <f t="shared" si="6"/>
        <v>88.965017950038444</v>
      </c>
    </row>
    <row r="64" spans="1:6" ht="16.5" thickBot="1" x14ac:dyDescent="0.3">
      <c r="A64" s="166" t="s">
        <v>67</v>
      </c>
      <c r="B64" s="185">
        <v>3759.62</v>
      </c>
      <c r="C64" s="185">
        <v>1059.2</v>
      </c>
      <c r="D64" s="180">
        <f t="shared" si="5"/>
        <v>28.17306004330225</v>
      </c>
      <c r="E64" s="187">
        <f t="shared" si="8"/>
        <v>2700.42</v>
      </c>
      <c r="F64" s="182">
        <f t="shared" si="6"/>
        <v>71.826939956697757</v>
      </c>
    </row>
    <row r="65" spans="1:6" ht="22.5" customHeight="1" x14ac:dyDescent="0.25">
      <c r="A65" s="5" t="s">
        <v>98</v>
      </c>
      <c r="B65" s="139">
        <f>SUM(B66:B73)</f>
        <v>364979.93899999995</v>
      </c>
      <c r="C65" s="139">
        <f>SUM(C66:C73)</f>
        <v>141875.98400000003</v>
      </c>
      <c r="D65" s="7">
        <f t="shared" si="5"/>
        <v>38.872269086548357</v>
      </c>
      <c r="E65" s="139">
        <f>SUM(E66:E73)</f>
        <v>223103.95499999996</v>
      </c>
      <c r="F65" s="21">
        <f t="shared" si="6"/>
        <v>61.127730913451657</v>
      </c>
    </row>
    <row r="66" spans="1:6" x14ac:dyDescent="0.25">
      <c r="A66" s="162" t="s">
        <v>68</v>
      </c>
      <c r="B66" s="143">
        <v>6138.6390000000001</v>
      </c>
      <c r="C66" s="143">
        <v>524.25900000000001</v>
      </c>
      <c r="D66" s="180">
        <f t="shared" si="5"/>
        <v>8.5403132518462161</v>
      </c>
      <c r="E66" s="186">
        <f t="shared" ref="E66:E72" si="9">SUM(B66-C66)</f>
        <v>5614.38</v>
      </c>
      <c r="F66" s="182">
        <f t="shared" si="6"/>
        <v>91.459686748153786</v>
      </c>
    </row>
    <row r="67" spans="1:6" x14ac:dyDescent="0.25">
      <c r="A67" s="162" t="s">
        <v>69</v>
      </c>
      <c r="B67" s="143">
        <v>5744.1529999999993</v>
      </c>
      <c r="C67" s="143">
        <v>356.84300000000007</v>
      </c>
      <c r="D67" s="180">
        <f t="shared" si="5"/>
        <v>6.2122822981908756</v>
      </c>
      <c r="E67" s="186">
        <f t="shared" si="9"/>
        <v>5387.3099999999995</v>
      </c>
      <c r="F67" s="182">
        <f t="shared" si="6"/>
        <v>93.787717701809143</v>
      </c>
    </row>
    <row r="68" spans="1:6" x14ac:dyDescent="0.25">
      <c r="A68" s="162" t="s">
        <v>70</v>
      </c>
      <c r="B68" s="143">
        <v>3447.64</v>
      </c>
      <c r="C68" s="143">
        <v>382.875</v>
      </c>
      <c r="D68" s="180">
        <f t="shared" ref="D68:D74" si="10">C68*100/B68</f>
        <v>11.105422839971691</v>
      </c>
      <c r="E68" s="186">
        <f t="shared" si="9"/>
        <v>3064.7649999999999</v>
      </c>
      <c r="F68" s="182">
        <f t="shared" ref="F68:F74" si="11">E68*100/B68</f>
        <v>88.894577160028319</v>
      </c>
    </row>
    <row r="69" spans="1:6" x14ac:dyDescent="0.25">
      <c r="A69" s="162" t="s">
        <v>71</v>
      </c>
      <c r="B69" s="143">
        <v>7551.21</v>
      </c>
      <c r="C69" s="143">
        <v>1615.91</v>
      </c>
      <c r="D69" s="180">
        <f t="shared" si="10"/>
        <v>21.399351891948442</v>
      </c>
      <c r="E69" s="186">
        <f t="shared" si="9"/>
        <v>5935.3</v>
      </c>
      <c r="F69" s="182">
        <f t="shared" si="11"/>
        <v>78.600648108051558</v>
      </c>
    </row>
    <row r="70" spans="1:6" x14ac:dyDescent="0.25">
      <c r="A70" s="162" t="s">
        <v>72</v>
      </c>
      <c r="B70" s="143">
        <v>10773.897999999999</v>
      </c>
      <c r="C70" s="143">
        <v>4948.1279999999997</v>
      </c>
      <c r="D70" s="180">
        <f t="shared" si="10"/>
        <v>45.926998751983731</v>
      </c>
      <c r="E70" s="186">
        <f t="shared" si="9"/>
        <v>5825.7699999999995</v>
      </c>
      <c r="F70" s="182">
        <f t="shared" si="11"/>
        <v>54.073001248016276</v>
      </c>
    </row>
    <row r="71" spans="1:6" x14ac:dyDescent="0.25">
      <c r="A71" s="162" t="s">
        <v>73</v>
      </c>
      <c r="B71" s="143">
        <v>16227.25</v>
      </c>
      <c r="C71" s="143">
        <v>2525.42</v>
      </c>
      <c r="D71" s="180">
        <f t="shared" si="10"/>
        <v>15.562834121616417</v>
      </c>
      <c r="E71" s="186">
        <f t="shared" si="9"/>
        <v>13701.83</v>
      </c>
      <c r="F71" s="182">
        <f t="shared" si="11"/>
        <v>84.437165878383581</v>
      </c>
    </row>
    <row r="72" spans="1:6" x14ac:dyDescent="0.25">
      <c r="A72" s="162" t="s">
        <v>74</v>
      </c>
      <c r="B72" s="143">
        <v>281950.28999999998</v>
      </c>
      <c r="C72" s="143">
        <v>128635.11</v>
      </c>
      <c r="D72" s="163">
        <f t="shared" si="10"/>
        <v>45.623329559263802</v>
      </c>
      <c r="E72" s="143">
        <f t="shared" si="9"/>
        <v>153315.18</v>
      </c>
      <c r="F72" s="182">
        <f t="shared" si="11"/>
        <v>54.376670440736206</v>
      </c>
    </row>
    <row r="73" spans="1:6" ht="16.5" thickBot="1" x14ac:dyDescent="0.3">
      <c r="A73" s="166" t="s">
        <v>75</v>
      </c>
      <c r="B73" s="148">
        <v>33146.858999999997</v>
      </c>
      <c r="C73" s="148">
        <v>2887.4389999999999</v>
      </c>
      <c r="D73" s="188">
        <f t="shared" si="10"/>
        <v>8.7110486094625141</v>
      </c>
      <c r="E73" s="148">
        <f>B73-C73</f>
        <v>30259.42</v>
      </c>
      <c r="F73" s="167">
        <f t="shared" si="11"/>
        <v>91.288951390537491</v>
      </c>
    </row>
    <row r="74" spans="1:6" ht="16.5" thickBot="1" x14ac:dyDescent="0.3">
      <c r="A74" s="48" t="s">
        <v>76</v>
      </c>
      <c r="B74" s="189">
        <f>SUM(B4,B10,B19,B27,B33,B40,B48,B53,B58,B65)</f>
        <v>1207542.7981200002</v>
      </c>
      <c r="C74" s="189">
        <f>SUM(C4,C10,C19,C27,C33,C40,C48,C53,C58,C65)</f>
        <v>414394.25812000001</v>
      </c>
      <c r="D74" s="49">
        <f t="shared" si="10"/>
        <v>34.317148739172005</v>
      </c>
      <c r="E74" s="189">
        <f>SUM(E4,E10,E19,E27,E33,E40,E48,E53,E58,E65)</f>
        <v>793148.53999999992</v>
      </c>
      <c r="F74" s="108">
        <f t="shared" si="11"/>
        <v>65.682851260827974</v>
      </c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D4 D10:E10 D27:E27 D33:E40 D58:E58 D65:E65 D59:D64 D48:E48 D53:F53 D74 D19:E19" formula="1"/>
    <ignoredError sqref="E59:E64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RowHeight="15.75" x14ac:dyDescent="0.25"/>
  <cols>
    <col min="1" max="3" width="17.625" customWidth="1"/>
    <col min="4" max="4" width="24.375" customWidth="1"/>
    <col min="5" max="5" width="17.625" customWidth="1"/>
    <col min="6" max="6" width="30.125" customWidth="1"/>
    <col min="7" max="7" width="17.625" customWidth="1"/>
  </cols>
  <sheetData>
    <row r="1" spans="1:6" ht="18.75" customHeight="1" x14ac:dyDescent="0.25">
      <c r="A1" s="695" t="s">
        <v>115</v>
      </c>
      <c r="B1" s="695"/>
      <c r="C1" s="695"/>
      <c r="D1" s="695"/>
      <c r="E1" s="695"/>
      <c r="F1" s="695"/>
    </row>
    <row r="2" spans="1:6" ht="16.5" thickBot="1" x14ac:dyDescent="0.3">
      <c r="A2" s="100"/>
      <c r="B2" s="156"/>
      <c r="C2" s="156"/>
      <c r="D2" s="193"/>
      <c r="E2" s="100"/>
      <c r="F2" s="194"/>
    </row>
    <row r="3" spans="1:6" ht="90.75" customHeight="1" thickBot="1" x14ac:dyDescent="0.3">
      <c r="A3" s="195" t="s">
        <v>1</v>
      </c>
      <c r="B3" s="196" t="s">
        <v>116</v>
      </c>
      <c r="C3" s="196" t="s">
        <v>117</v>
      </c>
      <c r="D3" s="129" t="s">
        <v>118</v>
      </c>
      <c r="E3" s="129" t="s">
        <v>119</v>
      </c>
      <c r="F3" s="129" t="s">
        <v>120</v>
      </c>
    </row>
    <row r="4" spans="1:6" x14ac:dyDescent="0.25">
      <c r="A4" s="5" t="s">
        <v>91</v>
      </c>
      <c r="B4" s="690"/>
      <c r="C4" s="690"/>
      <c r="D4" s="690"/>
      <c r="E4" s="690"/>
      <c r="F4" s="691"/>
    </row>
    <row r="5" spans="1:6" ht="45.75" customHeight="1" x14ac:dyDescent="0.25">
      <c r="A5" s="162" t="s">
        <v>15</v>
      </c>
      <c r="B5" s="143">
        <v>174.89500000000001</v>
      </c>
      <c r="C5" s="197">
        <v>174.89500000000001</v>
      </c>
      <c r="D5" s="198" t="s">
        <v>121</v>
      </c>
      <c r="E5" s="12">
        <v>49954.86</v>
      </c>
      <c r="F5" s="199" t="s">
        <v>122</v>
      </c>
    </row>
    <row r="6" spans="1:6" ht="18.75" customHeight="1" x14ac:dyDescent="0.25">
      <c r="A6" s="162" t="s">
        <v>16</v>
      </c>
      <c r="B6" s="641" t="s">
        <v>35</v>
      </c>
      <c r="C6" s="642"/>
      <c r="D6" s="642"/>
      <c r="E6" s="642"/>
      <c r="F6" s="643"/>
    </row>
    <row r="7" spans="1:6" ht="34.5" customHeight="1" x14ac:dyDescent="0.25">
      <c r="A7" s="162" t="s">
        <v>18</v>
      </c>
      <c r="B7" s="174">
        <v>579.6</v>
      </c>
      <c r="C7" s="174">
        <v>579.6</v>
      </c>
      <c r="D7" s="200" t="s">
        <v>124</v>
      </c>
      <c r="E7" s="72">
        <v>52614</v>
      </c>
      <c r="F7" s="201" t="s">
        <v>125</v>
      </c>
    </row>
    <row r="8" spans="1:6" x14ac:dyDescent="0.25">
      <c r="A8" s="162" t="s">
        <v>19</v>
      </c>
      <c r="B8" s="641" t="s">
        <v>35</v>
      </c>
      <c r="C8" s="642"/>
      <c r="D8" s="642"/>
      <c r="E8" s="642"/>
      <c r="F8" s="643"/>
    </row>
    <row r="9" spans="1:6" ht="43.5" customHeight="1" thickBot="1" x14ac:dyDescent="0.3">
      <c r="A9" s="166" t="s">
        <v>21</v>
      </c>
      <c r="B9" s="148">
        <v>137</v>
      </c>
      <c r="C9" s="148">
        <v>137</v>
      </c>
      <c r="D9" s="202" t="s">
        <v>126</v>
      </c>
      <c r="E9" s="68">
        <v>16500</v>
      </c>
      <c r="F9" s="203"/>
    </row>
    <row r="10" spans="1:6" ht="21" customHeight="1" x14ac:dyDescent="0.25">
      <c r="A10" s="5" t="s">
        <v>92</v>
      </c>
      <c r="B10" s="696"/>
      <c r="C10" s="697"/>
      <c r="D10" s="697"/>
      <c r="E10" s="697"/>
      <c r="F10" s="698"/>
    </row>
    <row r="11" spans="1:6" ht="21.75" customHeight="1" x14ac:dyDescent="0.25">
      <c r="A11" s="162" t="s">
        <v>17</v>
      </c>
      <c r="B11" s="143">
        <v>7</v>
      </c>
      <c r="C11" s="143">
        <v>7</v>
      </c>
      <c r="D11" s="198" t="s">
        <v>88</v>
      </c>
      <c r="E11" s="12" t="s">
        <v>84</v>
      </c>
      <c r="F11" s="199" t="s">
        <v>123</v>
      </c>
    </row>
    <row r="12" spans="1:6" ht="46.5" customHeight="1" x14ac:dyDescent="0.25">
      <c r="A12" s="162" t="s">
        <v>22</v>
      </c>
      <c r="B12" s="174">
        <v>213.73</v>
      </c>
      <c r="C12" s="174">
        <v>213.73</v>
      </c>
      <c r="D12" s="200" t="s">
        <v>127</v>
      </c>
      <c r="E12" s="72">
        <v>60254</v>
      </c>
      <c r="F12" s="204" t="s">
        <v>128</v>
      </c>
    </row>
    <row r="13" spans="1:6" ht="45" customHeight="1" x14ac:dyDescent="0.25">
      <c r="A13" s="162" t="s">
        <v>24</v>
      </c>
      <c r="B13" s="205">
        <v>225.16</v>
      </c>
      <c r="C13" s="205">
        <v>225.16</v>
      </c>
      <c r="D13" s="206" t="s">
        <v>131</v>
      </c>
      <c r="E13" s="207">
        <v>57557</v>
      </c>
      <c r="F13" s="208" t="s">
        <v>132</v>
      </c>
    </row>
    <row r="14" spans="1:6" ht="36.75" customHeight="1" x14ac:dyDescent="0.25">
      <c r="A14" s="162" t="s">
        <v>25</v>
      </c>
      <c r="B14" s="174">
        <v>556.15</v>
      </c>
      <c r="C14" s="174">
        <v>556.15</v>
      </c>
      <c r="D14" s="206" t="s">
        <v>133</v>
      </c>
      <c r="E14" s="72">
        <v>75760.12</v>
      </c>
      <c r="F14" s="204" t="s">
        <v>134</v>
      </c>
    </row>
    <row r="15" spans="1:6" ht="62.25" customHeight="1" x14ac:dyDescent="0.25">
      <c r="A15" s="162" t="s">
        <v>26</v>
      </c>
      <c r="B15" s="174">
        <v>506.71000000000004</v>
      </c>
      <c r="C15" s="174">
        <v>506.71000000000004</v>
      </c>
      <c r="D15" s="206" t="s">
        <v>133</v>
      </c>
      <c r="E15" s="72">
        <v>109500</v>
      </c>
      <c r="F15" s="238" t="s">
        <v>135</v>
      </c>
    </row>
    <row r="16" spans="1:6" ht="69" customHeight="1" x14ac:dyDescent="0.25">
      <c r="A16" s="162" t="s">
        <v>27</v>
      </c>
      <c r="B16" s="174">
        <v>123.16</v>
      </c>
      <c r="C16" s="174">
        <v>123.16</v>
      </c>
      <c r="D16" s="206" t="s">
        <v>136</v>
      </c>
      <c r="E16" s="72">
        <v>11640</v>
      </c>
      <c r="F16" s="204" t="s">
        <v>137</v>
      </c>
    </row>
    <row r="17" spans="1:6" ht="22.5" customHeight="1" x14ac:dyDescent="0.25">
      <c r="A17" s="162" t="s">
        <v>20</v>
      </c>
      <c r="B17" s="641" t="s">
        <v>35</v>
      </c>
      <c r="C17" s="642"/>
      <c r="D17" s="642"/>
      <c r="E17" s="642"/>
      <c r="F17" s="643"/>
    </row>
    <row r="18" spans="1:6" ht="45" customHeight="1" thickBot="1" x14ac:dyDescent="0.3">
      <c r="A18" s="192" t="s">
        <v>28</v>
      </c>
      <c r="B18" s="174">
        <v>223</v>
      </c>
      <c r="C18" s="174">
        <v>147.95999999999998</v>
      </c>
      <c r="D18" s="206" t="s">
        <v>133</v>
      </c>
      <c r="E18" s="113">
        <v>37712.03</v>
      </c>
      <c r="F18" s="238" t="s">
        <v>138</v>
      </c>
    </row>
    <row r="19" spans="1:6" ht="32.25" customHeight="1" x14ac:dyDescent="0.25">
      <c r="A19" s="106" t="s">
        <v>93</v>
      </c>
      <c r="B19" s="690"/>
      <c r="C19" s="690"/>
      <c r="D19" s="690"/>
      <c r="E19" s="690"/>
      <c r="F19" s="691"/>
    </row>
    <row r="20" spans="1:6" ht="58.5" customHeight="1" x14ac:dyDescent="0.25">
      <c r="A20" s="162" t="s">
        <v>29</v>
      </c>
      <c r="B20" s="174">
        <v>3000</v>
      </c>
      <c r="C20" s="174">
        <v>1648.19</v>
      </c>
      <c r="D20" s="200" t="s">
        <v>139</v>
      </c>
      <c r="E20" s="72">
        <v>260000</v>
      </c>
      <c r="F20" s="201" t="s">
        <v>140</v>
      </c>
    </row>
    <row r="21" spans="1:6" ht="42.75" customHeight="1" x14ac:dyDescent="0.25">
      <c r="A21" s="162" t="s">
        <v>30</v>
      </c>
      <c r="B21" s="174">
        <v>385</v>
      </c>
      <c r="C21" s="174">
        <v>385</v>
      </c>
      <c r="D21" s="200" t="s">
        <v>141</v>
      </c>
      <c r="E21" s="72">
        <v>76657</v>
      </c>
      <c r="F21" s="201" t="s">
        <v>142</v>
      </c>
    </row>
    <row r="22" spans="1:6" ht="39.75" customHeight="1" x14ac:dyDescent="0.25">
      <c r="A22" s="162" t="s">
        <v>31</v>
      </c>
      <c r="B22" s="174">
        <v>180</v>
      </c>
      <c r="C22" s="174">
        <v>180</v>
      </c>
      <c r="D22" s="200" t="s">
        <v>143</v>
      </c>
      <c r="E22" s="72">
        <v>20000</v>
      </c>
      <c r="F22" s="199" t="s">
        <v>144</v>
      </c>
    </row>
    <row r="23" spans="1:6" ht="49.5" customHeight="1" x14ac:dyDescent="0.25">
      <c r="A23" s="162" t="s">
        <v>87</v>
      </c>
      <c r="B23" s="174">
        <v>3.35</v>
      </c>
      <c r="C23" s="174">
        <v>3.35</v>
      </c>
      <c r="D23" s="200" t="s">
        <v>145</v>
      </c>
      <c r="E23" s="72">
        <v>2105</v>
      </c>
      <c r="F23" s="115" t="s">
        <v>146</v>
      </c>
    </row>
    <row r="24" spans="1:6" ht="37.5" customHeight="1" x14ac:dyDescent="0.25">
      <c r="A24" s="162" t="s">
        <v>34</v>
      </c>
      <c r="B24" s="174">
        <v>110.7</v>
      </c>
      <c r="C24" s="174">
        <v>110.7</v>
      </c>
      <c r="D24" s="200" t="s">
        <v>147</v>
      </c>
      <c r="E24" s="72">
        <v>34154.1</v>
      </c>
      <c r="F24" s="201" t="s">
        <v>148</v>
      </c>
    </row>
    <row r="25" spans="1:6" ht="43.5" customHeight="1" x14ac:dyDescent="0.25">
      <c r="A25" s="162" t="s">
        <v>36</v>
      </c>
      <c r="B25" s="177">
        <v>8.6199999999999992</v>
      </c>
      <c r="C25" s="177">
        <v>8.6199999999999992</v>
      </c>
      <c r="D25" s="200" t="s">
        <v>149</v>
      </c>
      <c r="E25" s="72">
        <v>2840.61</v>
      </c>
      <c r="F25" s="201" t="s">
        <v>150</v>
      </c>
    </row>
    <row r="26" spans="1:6" ht="48" customHeight="1" thickBot="1" x14ac:dyDescent="0.3">
      <c r="A26" s="162" t="s">
        <v>38</v>
      </c>
      <c r="B26" s="174">
        <v>64.38</v>
      </c>
      <c r="C26" s="174">
        <v>64.38</v>
      </c>
      <c r="D26" s="200" t="s">
        <v>151</v>
      </c>
      <c r="E26" s="72">
        <v>13552</v>
      </c>
      <c r="F26" s="201" t="s">
        <v>152</v>
      </c>
    </row>
    <row r="27" spans="1:6" ht="31.5" x14ac:dyDescent="0.25">
      <c r="A27" s="5" t="s">
        <v>94</v>
      </c>
      <c r="B27" s="681"/>
      <c r="C27" s="682"/>
      <c r="D27" s="682"/>
      <c r="E27" s="682"/>
      <c r="F27" s="683"/>
    </row>
    <row r="28" spans="1:6" ht="19.5" customHeight="1" x14ac:dyDescent="0.25">
      <c r="A28" s="39" t="s">
        <v>41</v>
      </c>
      <c r="B28" s="692" t="s">
        <v>35</v>
      </c>
      <c r="C28" s="693"/>
      <c r="D28" s="693"/>
      <c r="E28" s="693"/>
      <c r="F28" s="694"/>
    </row>
    <row r="29" spans="1:6" ht="50.25" customHeight="1" x14ac:dyDescent="0.25">
      <c r="A29" s="145" t="s">
        <v>42</v>
      </c>
      <c r="B29" s="174">
        <v>10.39</v>
      </c>
      <c r="C29" s="174">
        <v>10.39</v>
      </c>
      <c r="D29" s="200" t="s">
        <v>154</v>
      </c>
      <c r="E29" s="72">
        <v>11823</v>
      </c>
      <c r="F29" s="201" t="s">
        <v>155</v>
      </c>
    </row>
    <row r="30" spans="1:6" ht="51" customHeight="1" x14ac:dyDescent="0.25">
      <c r="A30" s="39" t="s">
        <v>40</v>
      </c>
      <c r="B30" s="205">
        <v>15.12</v>
      </c>
      <c r="C30" s="205">
        <v>15.12</v>
      </c>
      <c r="D30" s="200" t="s">
        <v>156</v>
      </c>
      <c r="E30" s="212">
        <v>2206.4</v>
      </c>
      <c r="F30" s="115" t="s">
        <v>157</v>
      </c>
    </row>
    <row r="31" spans="1:6" ht="61.5" customHeight="1" x14ac:dyDescent="0.25">
      <c r="A31" s="39" t="s">
        <v>43</v>
      </c>
      <c r="B31" s="205">
        <v>19.739999999999998</v>
      </c>
      <c r="C31" s="205">
        <v>19.739999999999998</v>
      </c>
      <c r="D31" s="200" t="s">
        <v>156</v>
      </c>
      <c r="E31" s="212">
        <v>2880.58</v>
      </c>
      <c r="F31" s="219" t="s">
        <v>158</v>
      </c>
    </row>
    <row r="32" spans="1:6" ht="52.5" customHeight="1" thickBot="1" x14ac:dyDescent="0.3">
      <c r="A32" s="86" t="s">
        <v>44</v>
      </c>
      <c r="B32" s="143">
        <v>52.436999999999998</v>
      </c>
      <c r="C32" s="143">
        <v>52.436999999999998</v>
      </c>
      <c r="D32" s="198" t="s">
        <v>159</v>
      </c>
      <c r="E32" s="12">
        <v>12000</v>
      </c>
      <c r="F32" s="199" t="s">
        <v>160</v>
      </c>
    </row>
    <row r="33" spans="1:6" ht="30.75" customHeight="1" x14ac:dyDescent="0.25">
      <c r="A33" s="93" t="s">
        <v>95</v>
      </c>
      <c r="B33" s="681"/>
      <c r="C33" s="682"/>
      <c r="D33" s="682"/>
      <c r="E33" s="682"/>
      <c r="F33" s="683"/>
    </row>
    <row r="34" spans="1:6" ht="45" customHeight="1" x14ac:dyDescent="0.25">
      <c r="A34" s="162" t="s">
        <v>45</v>
      </c>
      <c r="B34" s="174">
        <v>494.54</v>
      </c>
      <c r="C34" s="174">
        <v>494.54</v>
      </c>
      <c r="D34" s="198" t="s">
        <v>161</v>
      </c>
      <c r="E34" s="72">
        <v>65352</v>
      </c>
      <c r="F34" s="201" t="s">
        <v>162</v>
      </c>
    </row>
    <row r="35" spans="1:6" ht="49.5" customHeight="1" x14ac:dyDescent="0.25">
      <c r="A35" s="162" t="s">
        <v>46</v>
      </c>
      <c r="B35" s="174">
        <v>8.6</v>
      </c>
      <c r="C35" s="174">
        <v>8.6</v>
      </c>
      <c r="D35" s="198" t="s">
        <v>163</v>
      </c>
      <c r="E35" s="72">
        <v>4568</v>
      </c>
      <c r="F35" s="201" t="s">
        <v>164</v>
      </c>
    </row>
    <row r="36" spans="1:6" ht="40.5" customHeight="1" x14ac:dyDescent="0.25">
      <c r="A36" s="162" t="s">
        <v>47</v>
      </c>
      <c r="B36" s="174">
        <v>404.58</v>
      </c>
      <c r="C36" s="174">
        <v>404.58</v>
      </c>
      <c r="D36" s="198" t="s">
        <v>165</v>
      </c>
      <c r="E36" s="72">
        <v>85989</v>
      </c>
      <c r="F36" s="201" t="s">
        <v>166</v>
      </c>
    </row>
    <row r="37" spans="1:6" ht="29.25" customHeight="1" x14ac:dyDescent="0.25">
      <c r="A37" s="162" t="s">
        <v>48</v>
      </c>
      <c r="B37" s="174">
        <v>122.28</v>
      </c>
      <c r="C37" s="174">
        <v>122.28</v>
      </c>
      <c r="D37" s="200" t="s">
        <v>167</v>
      </c>
      <c r="E37" s="174">
        <v>35399</v>
      </c>
      <c r="F37" s="201" t="s">
        <v>168</v>
      </c>
    </row>
    <row r="38" spans="1:6" ht="36" customHeight="1" x14ac:dyDescent="0.25">
      <c r="A38" s="162" t="s">
        <v>49</v>
      </c>
      <c r="B38" s="143">
        <v>156</v>
      </c>
      <c r="C38" s="143">
        <v>156</v>
      </c>
      <c r="D38" s="198" t="s">
        <v>169</v>
      </c>
      <c r="E38" s="214">
        <v>19200</v>
      </c>
      <c r="F38" s="215" t="s">
        <v>170</v>
      </c>
    </row>
    <row r="39" spans="1:6" ht="45.75" customHeight="1" thickBot="1" x14ac:dyDescent="0.3">
      <c r="A39" s="192" t="s">
        <v>50</v>
      </c>
      <c r="B39" s="216">
        <v>115.99</v>
      </c>
      <c r="C39" s="216">
        <v>115.99</v>
      </c>
      <c r="D39" s="198" t="s">
        <v>171</v>
      </c>
      <c r="E39" s="217">
        <v>28098</v>
      </c>
      <c r="F39" s="218" t="s">
        <v>172</v>
      </c>
    </row>
    <row r="40" spans="1:6" ht="33" customHeight="1" x14ac:dyDescent="0.25">
      <c r="A40" s="5" t="s">
        <v>214</v>
      </c>
      <c r="B40" s="681"/>
      <c r="C40" s="682"/>
      <c r="D40" s="682"/>
      <c r="E40" s="682"/>
      <c r="F40" s="683"/>
    </row>
    <row r="41" spans="1:6" ht="25.5" customHeight="1" x14ac:dyDescent="0.25">
      <c r="A41" s="162" t="s">
        <v>51</v>
      </c>
      <c r="B41" s="684" t="s">
        <v>35</v>
      </c>
      <c r="C41" s="685"/>
      <c r="D41" s="685"/>
      <c r="E41" s="685"/>
      <c r="F41" s="686"/>
    </row>
    <row r="42" spans="1:6" ht="46.5" customHeight="1" x14ac:dyDescent="0.25">
      <c r="A42" s="162" t="s">
        <v>52</v>
      </c>
      <c r="B42" s="205">
        <v>5.18</v>
      </c>
      <c r="C42" s="205">
        <v>5.18</v>
      </c>
      <c r="D42" s="198" t="s">
        <v>173</v>
      </c>
      <c r="E42" s="212">
        <v>5000</v>
      </c>
      <c r="F42" s="115" t="s">
        <v>174</v>
      </c>
    </row>
    <row r="43" spans="1:6" ht="19.5" customHeight="1" x14ac:dyDescent="0.25">
      <c r="A43" s="162" t="s">
        <v>53</v>
      </c>
      <c r="B43" s="684" t="s">
        <v>35</v>
      </c>
      <c r="C43" s="685"/>
      <c r="D43" s="685"/>
      <c r="E43" s="685"/>
      <c r="F43" s="686"/>
    </row>
    <row r="44" spans="1:6" ht="26.25" customHeight="1" x14ac:dyDescent="0.25">
      <c r="A44" s="162" t="s">
        <v>55</v>
      </c>
      <c r="B44" s="687" t="s">
        <v>35</v>
      </c>
      <c r="C44" s="688"/>
      <c r="D44" s="688"/>
      <c r="E44" s="688"/>
      <c r="F44" s="689"/>
    </row>
    <row r="45" spans="1:6" ht="21" customHeight="1" x14ac:dyDescent="0.25">
      <c r="A45" s="162" t="s">
        <v>57</v>
      </c>
      <c r="B45" s="684" t="s">
        <v>35</v>
      </c>
      <c r="C45" s="685"/>
      <c r="D45" s="685"/>
      <c r="E45" s="685"/>
      <c r="F45" s="686"/>
    </row>
    <row r="46" spans="1:6" ht="51.75" customHeight="1" x14ac:dyDescent="0.25">
      <c r="A46" s="162" t="s">
        <v>59</v>
      </c>
      <c r="B46" s="174">
        <v>8181.41</v>
      </c>
      <c r="C46" s="174">
        <v>8181.41</v>
      </c>
      <c r="D46" s="200" t="s">
        <v>181</v>
      </c>
      <c r="E46" s="174">
        <v>1457190.95</v>
      </c>
      <c r="F46" s="115" t="s">
        <v>182</v>
      </c>
    </row>
    <row r="47" spans="1:6" ht="46.5" customHeight="1" thickBot="1" x14ac:dyDescent="0.3">
      <c r="A47" s="162" t="s">
        <v>60</v>
      </c>
      <c r="B47" s="205" t="s">
        <v>88</v>
      </c>
      <c r="C47" s="205" t="s">
        <v>88</v>
      </c>
      <c r="D47" s="200" t="s">
        <v>183</v>
      </c>
      <c r="E47" s="212">
        <v>7037</v>
      </c>
      <c r="F47" s="115" t="s">
        <v>184</v>
      </c>
    </row>
    <row r="48" spans="1:6" ht="29.25" customHeight="1" x14ac:dyDescent="0.25">
      <c r="A48" s="5" t="s">
        <v>99</v>
      </c>
      <c r="B48" s="681"/>
      <c r="C48" s="682"/>
      <c r="D48" s="682"/>
      <c r="E48" s="682"/>
      <c r="F48" s="683"/>
    </row>
    <row r="49" spans="1:6" ht="39" customHeight="1" x14ac:dyDescent="0.25">
      <c r="A49" s="10" t="s">
        <v>23</v>
      </c>
      <c r="B49" s="174">
        <v>18.221</v>
      </c>
      <c r="C49" s="174">
        <v>18.221</v>
      </c>
      <c r="D49" s="200" t="s">
        <v>129</v>
      </c>
      <c r="E49" s="72">
        <v>7891</v>
      </c>
      <c r="F49" s="204" t="s">
        <v>130</v>
      </c>
    </row>
    <row r="50" spans="1:6" ht="24.75" customHeight="1" x14ac:dyDescent="0.25">
      <c r="A50" s="10" t="s">
        <v>33</v>
      </c>
      <c r="B50" s="684" t="s">
        <v>35</v>
      </c>
      <c r="C50" s="685"/>
      <c r="D50" s="685"/>
      <c r="E50" s="685"/>
      <c r="F50" s="686"/>
    </row>
    <row r="51" spans="1:6" ht="21.75" customHeight="1" x14ac:dyDescent="0.25">
      <c r="A51" s="10" t="s">
        <v>37</v>
      </c>
      <c r="B51" s="684" t="s">
        <v>35</v>
      </c>
      <c r="C51" s="685"/>
      <c r="D51" s="685"/>
      <c r="E51" s="685"/>
      <c r="F51" s="686"/>
    </row>
    <row r="52" spans="1:6" ht="52.5" customHeight="1" thickBot="1" x14ac:dyDescent="0.3">
      <c r="A52" s="36" t="s">
        <v>39</v>
      </c>
      <c r="B52" s="174">
        <v>150</v>
      </c>
      <c r="C52" s="174">
        <v>150</v>
      </c>
      <c r="D52" s="200" t="s">
        <v>133</v>
      </c>
      <c r="E52" s="210">
        <v>37000</v>
      </c>
      <c r="F52" s="211" t="s">
        <v>153</v>
      </c>
    </row>
    <row r="53" spans="1:6" ht="32.25" customHeight="1" x14ac:dyDescent="0.25">
      <c r="A53" s="6" t="s">
        <v>100</v>
      </c>
      <c r="B53" s="681"/>
      <c r="C53" s="682"/>
      <c r="D53" s="682"/>
      <c r="E53" s="682"/>
      <c r="F53" s="683"/>
    </row>
    <row r="54" spans="1:6" ht="52.5" customHeight="1" x14ac:dyDescent="0.25">
      <c r="A54" s="104" t="s">
        <v>54</v>
      </c>
      <c r="B54" s="174">
        <v>367.45</v>
      </c>
      <c r="C54" s="174">
        <v>367.45</v>
      </c>
      <c r="D54" s="198" t="s">
        <v>175</v>
      </c>
      <c r="E54" s="72">
        <v>219053.44</v>
      </c>
      <c r="F54" s="201" t="s">
        <v>176</v>
      </c>
    </row>
    <row r="55" spans="1:6" ht="52.5" customHeight="1" x14ac:dyDescent="0.25">
      <c r="A55" s="104" t="s">
        <v>56</v>
      </c>
      <c r="B55" s="174">
        <v>12.58</v>
      </c>
      <c r="C55" s="174">
        <v>12.58</v>
      </c>
      <c r="D55" s="198" t="s">
        <v>177</v>
      </c>
      <c r="E55" s="174">
        <v>5190.8999999999996</v>
      </c>
      <c r="F55" s="219" t="s">
        <v>178</v>
      </c>
    </row>
    <row r="56" spans="1:6" ht="52.5" customHeight="1" x14ac:dyDescent="0.25">
      <c r="A56" s="104" t="s">
        <v>58</v>
      </c>
      <c r="B56" s="174">
        <v>3.7</v>
      </c>
      <c r="C56" s="174">
        <v>3.7</v>
      </c>
      <c r="D56" s="200" t="s">
        <v>179</v>
      </c>
      <c r="E56" s="72">
        <v>3706</v>
      </c>
      <c r="F56" s="201" t="s">
        <v>180</v>
      </c>
    </row>
    <row r="57" spans="1:6" ht="52.5" customHeight="1" thickBot="1" x14ac:dyDescent="0.3">
      <c r="A57" s="105" t="s">
        <v>61</v>
      </c>
      <c r="B57" s="185" t="s">
        <v>84</v>
      </c>
      <c r="C57" s="185" t="s">
        <v>84</v>
      </c>
      <c r="D57" s="220" t="s">
        <v>185</v>
      </c>
      <c r="E57" s="221" t="s">
        <v>84</v>
      </c>
      <c r="F57" s="218" t="s">
        <v>186</v>
      </c>
    </row>
    <row r="58" spans="1:6" ht="23.25" customHeight="1" x14ac:dyDescent="0.25">
      <c r="A58" s="46" t="s">
        <v>97</v>
      </c>
      <c r="B58" s="681"/>
      <c r="C58" s="682"/>
      <c r="D58" s="682"/>
      <c r="E58" s="682"/>
      <c r="F58" s="683"/>
    </row>
    <row r="59" spans="1:6" ht="40.5" customHeight="1" x14ac:dyDescent="0.25">
      <c r="A59" s="162" t="s">
        <v>62</v>
      </c>
      <c r="B59" s="174">
        <v>48.72</v>
      </c>
      <c r="C59" s="174">
        <v>48.72</v>
      </c>
      <c r="D59" s="200" t="s">
        <v>187</v>
      </c>
      <c r="E59" s="72">
        <v>4700</v>
      </c>
      <c r="F59" s="201" t="s">
        <v>188</v>
      </c>
    </row>
    <row r="60" spans="1:6" ht="48.75" customHeight="1" x14ac:dyDescent="0.25">
      <c r="A60" s="162" t="s">
        <v>63</v>
      </c>
      <c r="B60" s="183">
        <v>10.5</v>
      </c>
      <c r="C60" s="222">
        <v>10.5</v>
      </c>
      <c r="D60" s="200" t="s">
        <v>189</v>
      </c>
      <c r="E60" s="223">
        <v>2000</v>
      </c>
      <c r="F60" s="224" t="s">
        <v>84</v>
      </c>
    </row>
    <row r="61" spans="1:6" ht="36" customHeight="1" x14ac:dyDescent="0.25">
      <c r="A61" s="162" t="s">
        <v>64</v>
      </c>
      <c r="B61" s="143">
        <v>109.57000000000001</v>
      </c>
      <c r="C61" s="225">
        <v>109.57000000000001</v>
      </c>
      <c r="D61" s="200" t="s">
        <v>190</v>
      </c>
      <c r="E61" s="226">
        <v>15000</v>
      </c>
      <c r="F61" s="199" t="s">
        <v>191</v>
      </c>
    </row>
    <row r="62" spans="1:6" ht="47.25" customHeight="1" x14ac:dyDescent="0.25">
      <c r="A62" s="162" t="s">
        <v>65</v>
      </c>
      <c r="B62" s="227">
        <v>611.57000000000005</v>
      </c>
      <c r="C62" s="227">
        <v>611.57000000000005</v>
      </c>
      <c r="D62" s="200" t="s">
        <v>192</v>
      </c>
      <c r="E62" s="228">
        <v>42901</v>
      </c>
      <c r="F62" s="229" t="s">
        <v>193</v>
      </c>
    </row>
    <row r="63" spans="1:6" ht="45.75" customHeight="1" x14ac:dyDescent="0.25">
      <c r="A63" s="162" t="s">
        <v>66</v>
      </c>
      <c r="B63" s="230">
        <v>228.09</v>
      </c>
      <c r="C63" s="231">
        <v>228.09</v>
      </c>
      <c r="D63" s="200" t="s">
        <v>194</v>
      </c>
      <c r="E63" s="232">
        <v>13470.94</v>
      </c>
      <c r="F63" s="239" t="s">
        <v>195</v>
      </c>
    </row>
    <row r="64" spans="1:6" ht="49.5" customHeight="1" thickBot="1" x14ac:dyDescent="0.3">
      <c r="A64" s="166" t="s">
        <v>67</v>
      </c>
      <c r="B64" s="185">
        <v>156</v>
      </c>
      <c r="C64" s="185">
        <v>156</v>
      </c>
      <c r="D64" s="200" t="s">
        <v>196</v>
      </c>
      <c r="E64" s="233">
        <v>34535</v>
      </c>
      <c r="F64" s="218" t="s">
        <v>197</v>
      </c>
    </row>
    <row r="65" spans="1:6" ht="31.5" customHeight="1" x14ac:dyDescent="0.25">
      <c r="A65" s="5" t="s">
        <v>98</v>
      </c>
      <c r="B65" s="681"/>
      <c r="C65" s="682"/>
      <c r="D65" s="682"/>
      <c r="E65" s="682"/>
      <c r="F65" s="683"/>
    </row>
    <row r="66" spans="1:6" ht="34.5" customHeight="1" x14ac:dyDescent="0.25">
      <c r="A66" s="162" t="s">
        <v>68</v>
      </c>
      <c r="B66" s="174">
        <v>83</v>
      </c>
      <c r="C66" s="174">
        <v>83</v>
      </c>
      <c r="D66" s="200" t="s">
        <v>198</v>
      </c>
      <c r="E66" s="72">
        <v>4116.9399999999996</v>
      </c>
      <c r="F66" s="199" t="s">
        <v>199</v>
      </c>
    </row>
    <row r="67" spans="1:6" ht="42.75" customHeight="1" x14ac:dyDescent="0.25">
      <c r="A67" s="162" t="s">
        <v>69</v>
      </c>
      <c r="B67" s="174">
        <v>5.4</v>
      </c>
      <c r="C67" s="174">
        <v>5.4</v>
      </c>
      <c r="D67" s="200" t="s">
        <v>200</v>
      </c>
      <c r="E67" s="72">
        <v>1100</v>
      </c>
      <c r="F67" s="201" t="s">
        <v>201</v>
      </c>
    </row>
    <row r="68" spans="1:6" ht="54.75" customHeight="1" x14ac:dyDescent="0.25">
      <c r="A68" s="162" t="s">
        <v>70</v>
      </c>
      <c r="B68" s="174">
        <v>26.36</v>
      </c>
      <c r="C68" s="174">
        <v>26.36</v>
      </c>
      <c r="D68" s="200" t="s">
        <v>202</v>
      </c>
      <c r="E68" s="72">
        <v>7017.04</v>
      </c>
      <c r="F68" s="201" t="s">
        <v>203</v>
      </c>
    </row>
    <row r="69" spans="1:6" ht="57" customHeight="1" x14ac:dyDescent="0.25">
      <c r="A69" s="162" t="s">
        <v>71</v>
      </c>
      <c r="B69" s="143">
        <v>94</v>
      </c>
      <c r="C69" s="143">
        <v>94</v>
      </c>
      <c r="D69" s="200" t="s">
        <v>204</v>
      </c>
      <c r="E69" s="143">
        <v>15146</v>
      </c>
      <c r="F69" s="199" t="s">
        <v>205</v>
      </c>
    </row>
    <row r="70" spans="1:6" ht="47.25" customHeight="1" x14ac:dyDescent="0.25">
      <c r="A70" s="162" t="s">
        <v>72</v>
      </c>
      <c r="B70" s="174">
        <v>65.5</v>
      </c>
      <c r="C70" s="174">
        <v>65.5</v>
      </c>
      <c r="D70" s="200" t="s">
        <v>206</v>
      </c>
      <c r="E70" s="72">
        <v>18352.559999999998</v>
      </c>
      <c r="F70" s="201" t="s">
        <v>207</v>
      </c>
    </row>
    <row r="71" spans="1:6" ht="51.75" customHeight="1" x14ac:dyDescent="0.25">
      <c r="A71" s="162" t="s">
        <v>73</v>
      </c>
      <c r="B71" s="174">
        <v>32.44</v>
      </c>
      <c r="C71" s="174">
        <v>32.44</v>
      </c>
      <c r="D71" s="200" t="s">
        <v>208</v>
      </c>
      <c r="E71" s="234">
        <v>37561.300000000003</v>
      </c>
      <c r="F71" s="201" t="s">
        <v>209</v>
      </c>
    </row>
    <row r="72" spans="1:6" ht="49.5" customHeight="1" x14ac:dyDescent="0.25">
      <c r="A72" s="162" t="s">
        <v>74</v>
      </c>
      <c r="B72" s="12">
        <v>2349</v>
      </c>
      <c r="C72" s="12">
        <v>2349</v>
      </c>
      <c r="D72" s="200" t="s">
        <v>210</v>
      </c>
      <c r="E72" s="12">
        <v>290000</v>
      </c>
      <c r="F72" s="47" t="s">
        <v>211</v>
      </c>
    </row>
    <row r="73" spans="1:6" ht="49.5" customHeight="1" thickBot="1" x14ac:dyDescent="0.3">
      <c r="A73" s="166" t="s">
        <v>75</v>
      </c>
      <c r="B73" s="185">
        <v>60.92</v>
      </c>
      <c r="C73" s="185">
        <v>60.92</v>
      </c>
      <c r="D73" s="220" t="s">
        <v>212</v>
      </c>
      <c r="E73" s="235">
        <v>5560.04</v>
      </c>
      <c r="F73" s="218" t="s">
        <v>213</v>
      </c>
    </row>
    <row r="74" spans="1:6" ht="16.5" thickBot="1" x14ac:dyDescent="0.3">
      <c r="A74" s="48" t="s">
        <v>76</v>
      </c>
      <c r="B74" s="189">
        <f>SUM(B5,B7,B9,B11:B16,B18,B20:B26,B29:B32,B34:B39,B42,B46,B49,B52,B54:B56,B59:B64,B66:B73)</f>
        <v>20517.743000000002</v>
      </c>
      <c r="C74" s="189">
        <f t="shared" ref="C74" si="0">SUM(C5,C7,C9,C11:C16,C18,C20:C26,C29:C32,C34:C39,C42,C46,C49,C52,C54:C56,C59:C64,C66:C73)</f>
        <v>19090.893</v>
      </c>
      <c r="D74" s="189" t="s">
        <v>84</v>
      </c>
      <c r="E74" s="189">
        <f>SUM(E5,E7,E9,E11:E16,E18,E20:E26,E29:E32,E34:E39,E42,E46:E47,E49,E52,E54:E56,E59:E64,E66:E73)</f>
        <v>3381846.8099999996</v>
      </c>
      <c r="F74" s="236" t="s">
        <v>88</v>
      </c>
    </row>
    <row r="75" spans="1:6" x14ac:dyDescent="0.25">
      <c r="A75" s="191"/>
      <c r="B75" s="191"/>
      <c r="C75" s="191"/>
      <c r="D75" s="191"/>
      <c r="E75" s="191"/>
      <c r="F75" s="191"/>
    </row>
    <row r="76" spans="1:6" x14ac:dyDescent="0.25">
      <c r="A76" s="191"/>
      <c r="B76" s="191"/>
      <c r="C76" s="191"/>
      <c r="D76" s="191"/>
      <c r="E76" s="191"/>
      <c r="F76" s="191"/>
    </row>
  </sheetData>
  <mergeCells count="21">
    <mergeCell ref="A1:F1"/>
    <mergeCell ref="B4:F4"/>
    <mergeCell ref="B8:F8"/>
    <mergeCell ref="B17:F17"/>
    <mergeCell ref="B10:F10"/>
    <mergeCell ref="B6:F6"/>
    <mergeCell ref="B19:F19"/>
    <mergeCell ref="B50:F50"/>
    <mergeCell ref="B51:F51"/>
    <mergeCell ref="B27:F27"/>
    <mergeCell ref="B28:F28"/>
    <mergeCell ref="B33:F33"/>
    <mergeCell ref="B65:F65"/>
    <mergeCell ref="B40:F40"/>
    <mergeCell ref="B41:F41"/>
    <mergeCell ref="B43:F43"/>
    <mergeCell ref="B44:F44"/>
    <mergeCell ref="B45:F45"/>
    <mergeCell ref="B58:F58"/>
    <mergeCell ref="B48:F48"/>
    <mergeCell ref="B53:F5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.75" x14ac:dyDescent="0.25"/>
  <cols>
    <col min="1" max="1" width="15.375" customWidth="1"/>
    <col min="2" max="2" width="10.875" customWidth="1"/>
    <col min="3" max="3" width="23.375" customWidth="1"/>
    <col min="4" max="13" width="10.875" customWidth="1"/>
    <col min="14" max="14" width="12.5" customWidth="1"/>
  </cols>
  <sheetData>
    <row r="1" spans="1:14" x14ac:dyDescent="0.25">
      <c r="A1" s="700" t="s">
        <v>215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</row>
    <row r="2" spans="1:14" ht="16.5" thickBot="1" x14ac:dyDescent="0.3">
      <c r="A2" s="127"/>
      <c r="B2" s="100"/>
      <c r="C2" s="240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x14ac:dyDescent="0.25">
      <c r="A3" s="653" t="s">
        <v>1</v>
      </c>
      <c r="B3" s="701" t="s">
        <v>216</v>
      </c>
      <c r="C3" s="241" t="s">
        <v>217</v>
      </c>
      <c r="D3" s="701" t="s">
        <v>218</v>
      </c>
      <c r="E3" s="701"/>
      <c r="F3" s="701"/>
      <c r="G3" s="701"/>
      <c r="H3" s="701"/>
      <c r="I3" s="701"/>
      <c r="J3" s="701"/>
      <c r="K3" s="701"/>
      <c r="L3" s="701"/>
      <c r="M3" s="701"/>
      <c r="N3" s="703"/>
    </row>
    <row r="4" spans="1:14" ht="60" thickBot="1" x14ac:dyDescent="0.3">
      <c r="A4" s="654"/>
      <c r="B4" s="702"/>
      <c r="C4" s="55" t="s">
        <v>219</v>
      </c>
      <c r="D4" s="242" t="s">
        <v>220</v>
      </c>
      <c r="E4" s="242" t="s">
        <v>221</v>
      </c>
      <c r="F4" s="242" t="s">
        <v>222</v>
      </c>
      <c r="G4" s="242" t="s">
        <v>223</v>
      </c>
      <c r="H4" s="242" t="s">
        <v>224</v>
      </c>
      <c r="I4" s="242" t="s">
        <v>225</v>
      </c>
      <c r="J4" s="242" t="s">
        <v>226</v>
      </c>
      <c r="K4" s="242" t="s">
        <v>227</v>
      </c>
      <c r="L4" s="242" t="s">
        <v>228</v>
      </c>
      <c r="M4" s="242" t="s">
        <v>229</v>
      </c>
      <c r="N4" s="243" t="s">
        <v>230</v>
      </c>
    </row>
    <row r="5" spans="1:14" x14ac:dyDescent="0.25">
      <c r="A5" s="5" t="s">
        <v>91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5"/>
    </row>
    <row r="6" spans="1:14" ht="21.75" customHeight="1" x14ac:dyDescent="0.25">
      <c r="A6" s="699" t="s">
        <v>231</v>
      </c>
      <c r="B6" s="72" t="s">
        <v>232</v>
      </c>
      <c r="C6" s="244" t="s">
        <v>233</v>
      </c>
      <c r="D6" s="245"/>
      <c r="E6" s="245"/>
      <c r="F6" s="246">
        <v>1</v>
      </c>
      <c r="G6" s="246">
        <v>1</v>
      </c>
      <c r="H6" s="246">
        <v>1</v>
      </c>
      <c r="I6" s="246">
        <v>1</v>
      </c>
      <c r="J6" s="246">
        <v>1</v>
      </c>
      <c r="K6" s="246">
        <v>1</v>
      </c>
      <c r="L6" s="246">
        <v>1</v>
      </c>
      <c r="M6" s="246">
        <v>1</v>
      </c>
      <c r="N6" s="247"/>
    </row>
    <row r="7" spans="1:14" ht="26.25" customHeight="1" x14ac:dyDescent="0.25">
      <c r="A7" s="699"/>
      <c r="B7" s="72" t="s">
        <v>232</v>
      </c>
      <c r="C7" s="244" t="s">
        <v>234</v>
      </c>
      <c r="D7" s="245"/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6">
        <v>1</v>
      </c>
      <c r="L7" s="246">
        <v>1</v>
      </c>
      <c r="M7" s="246">
        <v>1</v>
      </c>
      <c r="N7" s="247"/>
    </row>
    <row r="8" spans="1:14" ht="21" customHeight="1" x14ac:dyDescent="0.25">
      <c r="A8" s="699"/>
      <c r="B8" s="12" t="s">
        <v>235</v>
      </c>
      <c r="C8" s="244" t="s">
        <v>236</v>
      </c>
      <c r="D8" s="245"/>
      <c r="E8" s="246"/>
      <c r="F8" s="245"/>
      <c r="G8" s="246">
        <v>1</v>
      </c>
      <c r="H8" s="246">
        <v>1</v>
      </c>
      <c r="I8" s="246"/>
      <c r="J8" s="246"/>
      <c r="K8" s="246"/>
      <c r="L8" s="246"/>
      <c r="M8" s="246"/>
      <c r="N8" s="248"/>
    </row>
    <row r="9" spans="1:14" ht="24" customHeight="1" x14ac:dyDescent="0.25">
      <c r="A9" s="699"/>
      <c r="B9" s="12" t="s">
        <v>235</v>
      </c>
      <c r="C9" s="244" t="s">
        <v>237</v>
      </c>
      <c r="D9" s="245"/>
      <c r="E9" s="246"/>
      <c r="F9" s="245"/>
      <c r="G9" s="246">
        <v>1</v>
      </c>
      <c r="H9" s="246">
        <v>1</v>
      </c>
      <c r="I9" s="246">
        <v>1</v>
      </c>
      <c r="J9" s="246"/>
      <c r="K9" s="246"/>
      <c r="L9" s="246"/>
      <c r="M9" s="246">
        <v>1</v>
      </c>
      <c r="N9" s="248"/>
    </row>
    <row r="10" spans="1:14" ht="24" customHeight="1" x14ac:dyDescent="0.25">
      <c r="A10" s="699"/>
      <c r="B10" s="12" t="s">
        <v>235</v>
      </c>
      <c r="C10" s="244" t="s">
        <v>238</v>
      </c>
      <c r="D10" s="245"/>
      <c r="E10" s="246"/>
      <c r="F10" s="245"/>
      <c r="G10" s="246">
        <v>1</v>
      </c>
      <c r="H10" s="246">
        <v>1</v>
      </c>
      <c r="I10" s="246">
        <v>1</v>
      </c>
      <c r="J10" s="246"/>
      <c r="K10" s="246"/>
      <c r="L10" s="246"/>
      <c r="M10" s="246">
        <v>1</v>
      </c>
      <c r="N10" s="248"/>
    </row>
    <row r="11" spans="1:14" ht="27" customHeight="1" x14ac:dyDescent="0.25">
      <c r="A11" s="699"/>
      <c r="B11" s="12" t="s">
        <v>235</v>
      </c>
      <c r="C11" s="244" t="s">
        <v>239</v>
      </c>
      <c r="D11" s="245"/>
      <c r="E11" s="245"/>
      <c r="F11" s="245"/>
      <c r="G11" s="246">
        <v>1</v>
      </c>
      <c r="H11" s="246">
        <v>1</v>
      </c>
      <c r="I11" s="246">
        <v>1</v>
      </c>
      <c r="J11" s="246"/>
      <c r="K11" s="246"/>
      <c r="L11" s="246"/>
      <c r="M11" s="246">
        <v>1</v>
      </c>
      <c r="N11" s="248"/>
    </row>
    <row r="12" spans="1:14" ht="26.25" customHeight="1" x14ac:dyDescent="0.25">
      <c r="A12" s="708" t="s">
        <v>16</v>
      </c>
      <c r="B12" s="72" t="s">
        <v>232</v>
      </c>
      <c r="C12" s="244" t="s">
        <v>240</v>
      </c>
      <c r="D12" s="249"/>
      <c r="E12" s="250">
        <v>1</v>
      </c>
      <c r="F12" s="250">
        <v>1</v>
      </c>
      <c r="G12" s="250">
        <v>1</v>
      </c>
      <c r="H12" s="250">
        <v>1</v>
      </c>
      <c r="I12" s="250">
        <v>1</v>
      </c>
      <c r="J12" s="250">
        <v>1</v>
      </c>
      <c r="K12" s="250">
        <v>1</v>
      </c>
      <c r="L12" s="250">
        <v>1</v>
      </c>
      <c r="M12" s="249"/>
      <c r="N12" s="251"/>
    </row>
    <row r="13" spans="1:14" ht="24" customHeight="1" x14ac:dyDescent="0.25">
      <c r="A13" s="709"/>
      <c r="B13" s="72" t="s">
        <v>232</v>
      </c>
      <c r="C13" s="244" t="s">
        <v>241</v>
      </c>
      <c r="D13" s="249"/>
      <c r="E13" s="250">
        <v>1</v>
      </c>
      <c r="F13" s="250">
        <v>1</v>
      </c>
      <c r="G13" s="250">
        <v>1</v>
      </c>
      <c r="H13" s="250">
        <v>1</v>
      </c>
      <c r="I13" s="250">
        <v>1</v>
      </c>
      <c r="J13" s="250">
        <v>1</v>
      </c>
      <c r="K13" s="250">
        <v>1</v>
      </c>
      <c r="L13" s="250">
        <v>1</v>
      </c>
      <c r="M13" s="249"/>
      <c r="N13" s="251"/>
    </row>
    <row r="14" spans="1:14" ht="21" customHeight="1" x14ac:dyDescent="0.25">
      <c r="A14" s="710"/>
      <c r="B14" s="72" t="s">
        <v>232</v>
      </c>
      <c r="C14" s="244" t="s">
        <v>242</v>
      </c>
      <c r="D14" s="249"/>
      <c r="E14" s="250">
        <v>1</v>
      </c>
      <c r="F14" s="250">
        <v>1</v>
      </c>
      <c r="G14" s="250">
        <v>1</v>
      </c>
      <c r="H14" s="250">
        <v>1</v>
      </c>
      <c r="I14" s="250">
        <v>1</v>
      </c>
      <c r="J14" s="250">
        <v>1</v>
      </c>
      <c r="K14" s="250">
        <v>1</v>
      </c>
      <c r="L14" s="250">
        <v>1</v>
      </c>
      <c r="M14" s="249"/>
      <c r="N14" s="251"/>
    </row>
    <row r="15" spans="1:14" ht="18.75" customHeight="1" x14ac:dyDescent="0.25">
      <c r="A15" s="699" t="s">
        <v>86</v>
      </c>
      <c r="B15" s="72" t="s">
        <v>232</v>
      </c>
      <c r="C15" s="244" t="s">
        <v>244</v>
      </c>
      <c r="D15" s="245"/>
      <c r="E15" s="246">
        <v>1</v>
      </c>
      <c r="F15" s="246">
        <v>1</v>
      </c>
      <c r="G15" s="246">
        <v>1</v>
      </c>
      <c r="H15" s="246">
        <v>1</v>
      </c>
      <c r="I15" s="246">
        <v>1</v>
      </c>
      <c r="J15" s="246">
        <v>1</v>
      </c>
      <c r="K15" s="246">
        <v>1</v>
      </c>
      <c r="L15" s="246">
        <v>1</v>
      </c>
      <c r="M15" s="245"/>
      <c r="N15" s="247"/>
    </row>
    <row r="16" spans="1:14" ht="23.25" customHeight="1" x14ac:dyDescent="0.25">
      <c r="A16" s="699"/>
      <c r="B16" s="72" t="s">
        <v>232</v>
      </c>
      <c r="C16" s="244" t="s">
        <v>245</v>
      </c>
      <c r="D16" s="245"/>
      <c r="E16" s="246">
        <v>1</v>
      </c>
      <c r="F16" s="246">
        <v>1</v>
      </c>
      <c r="G16" s="246">
        <v>1</v>
      </c>
      <c r="H16" s="246">
        <v>1</v>
      </c>
      <c r="I16" s="246">
        <v>1</v>
      </c>
      <c r="J16" s="246">
        <v>1</v>
      </c>
      <c r="K16" s="246">
        <v>1</v>
      </c>
      <c r="L16" s="246">
        <v>1</v>
      </c>
      <c r="M16" s="245"/>
      <c r="N16" s="247"/>
    </row>
    <row r="17" spans="1:14" ht="24.75" customHeight="1" x14ac:dyDescent="0.25">
      <c r="A17" s="699"/>
      <c r="B17" s="72" t="s">
        <v>232</v>
      </c>
      <c r="C17" s="244" t="s">
        <v>246</v>
      </c>
      <c r="D17" s="245"/>
      <c r="E17" s="245"/>
      <c r="F17" s="246">
        <v>1</v>
      </c>
      <c r="G17" s="245"/>
      <c r="H17" s="245"/>
      <c r="I17" s="245"/>
      <c r="J17" s="246">
        <v>1</v>
      </c>
      <c r="K17" s="246">
        <v>1</v>
      </c>
      <c r="L17" s="246">
        <v>1</v>
      </c>
      <c r="M17" s="245"/>
      <c r="N17" s="247"/>
    </row>
    <row r="18" spans="1:14" ht="19.5" customHeight="1" x14ac:dyDescent="0.25">
      <c r="A18" s="699"/>
      <c r="B18" s="72" t="s">
        <v>232</v>
      </c>
      <c r="C18" s="244" t="s">
        <v>247</v>
      </c>
      <c r="D18" s="245"/>
      <c r="E18" s="245"/>
      <c r="F18" s="246">
        <v>1</v>
      </c>
      <c r="G18" s="245"/>
      <c r="H18" s="245"/>
      <c r="I18" s="245"/>
      <c r="J18" s="246">
        <v>1</v>
      </c>
      <c r="K18" s="246">
        <v>1</v>
      </c>
      <c r="L18" s="246">
        <v>1</v>
      </c>
      <c r="M18" s="245"/>
      <c r="N18" s="247"/>
    </row>
    <row r="19" spans="1:14" x14ac:dyDescent="0.25">
      <c r="A19" s="699"/>
      <c r="B19" s="72" t="s">
        <v>232</v>
      </c>
      <c r="C19" s="244" t="s">
        <v>248</v>
      </c>
      <c r="D19" s="245"/>
      <c r="E19" s="245"/>
      <c r="F19" s="246">
        <v>1</v>
      </c>
      <c r="G19" s="245"/>
      <c r="H19" s="245"/>
      <c r="I19" s="245"/>
      <c r="J19" s="246">
        <v>1</v>
      </c>
      <c r="K19" s="246">
        <v>1</v>
      </c>
      <c r="L19" s="246">
        <v>1</v>
      </c>
      <c r="M19" s="245"/>
      <c r="N19" s="247"/>
    </row>
    <row r="20" spans="1:14" ht="24" customHeight="1" x14ac:dyDescent="0.25">
      <c r="A20" s="699"/>
      <c r="B20" s="72" t="s">
        <v>232</v>
      </c>
      <c r="C20" s="244" t="s">
        <v>249</v>
      </c>
      <c r="D20" s="245"/>
      <c r="E20" s="245"/>
      <c r="F20" s="246">
        <v>1</v>
      </c>
      <c r="G20" s="245"/>
      <c r="H20" s="245"/>
      <c r="I20" s="245"/>
      <c r="J20" s="246">
        <v>1</v>
      </c>
      <c r="K20" s="246">
        <v>1</v>
      </c>
      <c r="L20" s="246">
        <v>1</v>
      </c>
      <c r="M20" s="245"/>
      <c r="N20" s="247"/>
    </row>
    <row r="21" spans="1:14" x14ac:dyDescent="0.25">
      <c r="A21" s="699"/>
      <c r="B21" s="72" t="s">
        <v>232</v>
      </c>
      <c r="C21" s="244" t="s">
        <v>250</v>
      </c>
      <c r="D21" s="245"/>
      <c r="E21" s="245"/>
      <c r="F21" s="246">
        <v>1</v>
      </c>
      <c r="G21" s="245"/>
      <c r="H21" s="245"/>
      <c r="I21" s="245"/>
      <c r="J21" s="246">
        <v>1</v>
      </c>
      <c r="K21" s="246">
        <v>1</v>
      </c>
      <c r="L21" s="246">
        <v>1</v>
      </c>
      <c r="M21" s="245"/>
      <c r="N21" s="247"/>
    </row>
    <row r="22" spans="1:14" x14ac:dyDescent="0.25">
      <c r="A22" s="699"/>
      <c r="B22" s="72" t="s">
        <v>232</v>
      </c>
      <c r="C22" s="244" t="s">
        <v>247</v>
      </c>
      <c r="D22" s="245"/>
      <c r="E22" s="245"/>
      <c r="F22" s="246">
        <v>1</v>
      </c>
      <c r="G22" s="245"/>
      <c r="H22" s="245"/>
      <c r="I22" s="245"/>
      <c r="J22" s="246">
        <v>1</v>
      </c>
      <c r="K22" s="246">
        <v>1</v>
      </c>
      <c r="L22" s="246">
        <v>1</v>
      </c>
      <c r="M22" s="245"/>
      <c r="N22" s="247"/>
    </row>
    <row r="23" spans="1:14" x14ac:dyDescent="0.25">
      <c r="A23" s="699"/>
      <c r="B23" s="72" t="s">
        <v>232</v>
      </c>
      <c r="C23" s="244" t="s">
        <v>251</v>
      </c>
      <c r="D23" s="245"/>
      <c r="E23" s="245"/>
      <c r="F23" s="246">
        <v>1</v>
      </c>
      <c r="G23" s="245"/>
      <c r="H23" s="245"/>
      <c r="I23" s="245"/>
      <c r="J23" s="246">
        <v>1</v>
      </c>
      <c r="K23" s="246">
        <v>1</v>
      </c>
      <c r="L23" s="246">
        <v>1</v>
      </c>
      <c r="M23" s="245"/>
      <c r="N23" s="247"/>
    </row>
    <row r="24" spans="1:14" x14ac:dyDescent="0.25">
      <c r="A24" s="699"/>
      <c r="B24" s="72" t="s">
        <v>232</v>
      </c>
      <c r="C24" s="244" t="s">
        <v>252</v>
      </c>
      <c r="D24" s="245"/>
      <c r="E24" s="245"/>
      <c r="F24" s="246">
        <v>1</v>
      </c>
      <c r="G24" s="245"/>
      <c r="H24" s="245"/>
      <c r="I24" s="245"/>
      <c r="J24" s="246">
        <v>1</v>
      </c>
      <c r="K24" s="246">
        <v>1</v>
      </c>
      <c r="L24" s="246">
        <v>1</v>
      </c>
      <c r="M24" s="245"/>
      <c r="N24" s="247"/>
    </row>
    <row r="25" spans="1:14" x14ac:dyDescent="0.25">
      <c r="A25" s="699"/>
      <c r="B25" s="72" t="s">
        <v>232</v>
      </c>
      <c r="C25" s="244" t="s">
        <v>253</v>
      </c>
      <c r="D25" s="245"/>
      <c r="E25" s="245"/>
      <c r="F25" s="246">
        <v>1</v>
      </c>
      <c r="G25" s="245"/>
      <c r="H25" s="245"/>
      <c r="I25" s="245"/>
      <c r="J25" s="246">
        <v>1</v>
      </c>
      <c r="K25" s="246">
        <v>1</v>
      </c>
      <c r="L25" s="246">
        <v>1</v>
      </c>
      <c r="M25" s="245"/>
      <c r="N25" s="247"/>
    </row>
    <row r="26" spans="1:14" x14ac:dyDescent="0.25">
      <c r="A26" s="699"/>
      <c r="B26" s="72" t="s">
        <v>232</v>
      </c>
      <c r="C26" s="244" t="s">
        <v>254</v>
      </c>
      <c r="D26" s="245"/>
      <c r="E26" s="245"/>
      <c r="F26" s="246">
        <v>1</v>
      </c>
      <c r="G26" s="245"/>
      <c r="H26" s="245"/>
      <c r="I26" s="245"/>
      <c r="J26" s="246">
        <v>1</v>
      </c>
      <c r="K26" s="246">
        <v>1</v>
      </c>
      <c r="L26" s="246">
        <v>1</v>
      </c>
      <c r="M26" s="245"/>
      <c r="N26" s="247"/>
    </row>
    <row r="27" spans="1:14" x14ac:dyDescent="0.25">
      <c r="A27" s="699"/>
      <c r="B27" s="72" t="s">
        <v>232</v>
      </c>
      <c r="C27" s="244" t="s">
        <v>255</v>
      </c>
      <c r="D27" s="245"/>
      <c r="E27" s="245"/>
      <c r="F27" s="246">
        <v>1</v>
      </c>
      <c r="G27" s="245"/>
      <c r="H27" s="245"/>
      <c r="I27" s="245"/>
      <c r="J27" s="246">
        <v>1</v>
      </c>
      <c r="K27" s="246">
        <v>1</v>
      </c>
      <c r="L27" s="246">
        <v>1</v>
      </c>
      <c r="M27" s="245"/>
      <c r="N27" s="247"/>
    </row>
    <row r="28" spans="1:14" x14ac:dyDescent="0.25">
      <c r="A28" s="699" t="s">
        <v>256</v>
      </c>
      <c r="B28" s="72" t="s">
        <v>232</v>
      </c>
      <c r="C28" s="244" t="s">
        <v>257</v>
      </c>
      <c r="D28" s="245"/>
      <c r="E28" s="246">
        <v>1</v>
      </c>
      <c r="F28" s="246">
        <v>1</v>
      </c>
      <c r="G28" s="246">
        <v>1</v>
      </c>
      <c r="H28" s="246">
        <v>1</v>
      </c>
      <c r="I28" s="246">
        <v>1</v>
      </c>
      <c r="J28" s="246">
        <v>1</v>
      </c>
      <c r="K28" s="246">
        <v>1</v>
      </c>
      <c r="L28" s="246">
        <v>1</v>
      </c>
      <c r="M28" s="246">
        <v>1</v>
      </c>
      <c r="N28" s="247"/>
    </row>
    <row r="29" spans="1:14" ht="31.5" x14ac:dyDescent="0.25">
      <c r="A29" s="699"/>
      <c r="B29" s="72" t="s">
        <v>232</v>
      </c>
      <c r="C29" s="244" t="s">
        <v>258</v>
      </c>
      <c r="D29" s="245"/>
      <c r="E29" s="246">
        <v>1</v>
      </c>
      <c r="F29" s="246">
        <v>1</v>
      </c>
      <c r="G29" s="246">
        <v>1</v>
      </c>
      <c r="H29" s="246">
        <v>1</v>
      </c>
      <c r="I29" s="246">
        <v>1</v>
      </c>
      <c r="J29" s="246">
        <v>1</v>
      </c>
      <c r="K29" s="246">
        <v>1</v>
      </c>
      <c r="L29" s="246">
        <v>1</v>
      </c>
      <c r="M29" s="246">
        <v>1</v>
      </c>
      <c r="N29" s="247"/>
    </row>
    <row r="30" spans="1:14" ht="18" customHeight="1" x14ac:dyDescent="0.25">
      <c r="A30" s="708" t="s">
        <v>21</v>
      </c>
      <c r="B30" s="72" t="s">
        <v>232</v>
      </c>
      <c r="C30" s="255" t="s">
        <v>263</v>
      </c>
      <c r="D30" s="245"/>
      <c r="E30" s="246">
        <v>1</v>
      </c>
      <c r="F30" s="246">
        <v>1</v>
      </c>
      <c r="G30" s="246">
        <v>1</v>
      </c>
      <c r="H30" s="246">
        <v>1</v>
      </c>
      <c r="I30" s="246">
        <v>1</v>
      </c>
      <c r="J30" s="246">
        <v>1</v>
      </c>
      <c r="K30" s="246">
        <v>1</v>
      </c>
      <c r="L30" s="246">
        <v>1</v>
      </c>
      <c r="M30" s="246">
        <v>1</v>
      </c>
      <c r="N30" s="247"/>
    </row>
    <row r="31" spans="1:14" ht="39.75" customHeight="1" x14ac:dyDescent="0.25">
      <c r="A31" s="709"/>
      <c r="B31" s="72" t="s">
        <v>232</v>
      </c>
      <c r="C31" s="244" t="s">
        <v>264</v>
      </c>
      <c r="D31" s="245"/>
      <c r="E31" s="246">
        <v>1</v>
      </c>
      <c r="F31" s="246">
        <v>1</v>
      </c>
      <c r="G31" s="246">
        <v>1</v>
      </c>
      <c r="H31" s="246">
        <v>1</v>
      </c>
      <c r="I31" s="246">
        <v>1</v>
      </c>
      <c r="J31" s="246">
        <v>1</v>
      </c>
      <c r="K31" s="246">
        <v>1</v>
      </c>
      <c r="L31" s="246">
        <v>1</v>
      </c>
      <c r="M31" s="246">
        <v>1</v>
      </c>
      <c r="N31" s="247"/>
    </row>
    <row r="32" spans="1:14" ht="33" customHeight="1" thickBot="1" x14ac:dyDescent="0.3">
      <c r="A32" s="710"/>
      <c r="B32" s="72" t="s">
        <v>232</v>
      </c>
      <c r="C32" s="244" t="s">
        <v>265</v>
      </c>
      <c r="D32" s="245"/>
      <c r="E32" s="246">
        <v>1</v>
      </c>
      <c r="F32" s="246">
        <v>1</v>
      </c>
      <c r="G32" s="246">
        <v>1</v>
      </c>
      <c r="H32" s="246">
        <v>1</v>
      </c>
      <c r="I32" s="246">
        <v>1</v>
      </c>
      <c r="J32" s="246">
        <v>1</v>
      </c>
      <c r="K32" s="246">
        <v>1</v>
      </c>
      <c r="L32" s="246">
        <v>1</v>
      </c>
      <c r="M32" s="246">
        <v>1</v>
      </c>
      <c r="N32" s="247"/>
    </row>
    <row r="33" spans="1:14" ht="29.25" customHeight="1" x14ac:dyDescent="0.25">
      <c r="A33" s="106" t="s">
        <v>92</v>
      </c>
      <c r="B33" s="706"/>
      <c r="C33" s="706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7"/>
    </row>
    <row r="34" spans="1:14" ht="23.25" customHeight="1" x14ac:dyDescent="0.25">
      <c r="A34" s="256" t="s">
        <v>85</v>
      </c>
      <c r="B34" s="72" t="s">
        <v>232</v>
      </c>
      <c r="C34" s="244" t="s">
        <v>243</v>
      </c>
      <c r="D34" s="249"/>
      <c r="E34" s="250"/>
      <c r="F34" s="250"/>
      <c r="G34" s="250"/>
      <c r="H34" s="250"/>
      <c r="I34" s="250"/>
      <c r="J34" s="250"/>
      <c r="K34" s="250"/>
      <c r="L34" s="250"/>
      <c r="M34" s="249"/>
      <c r="N34" s="251"/>
    </row>
    <row r="35" spans="1:14" ht="23.25" customHeight="1" x14ac:dyDescent="0.25">
      <c r="A35" s="708" t="s">
        <v>22</v>
      </c>
      <c r="B35" s="72" t="s">
        <v>232</v>
      </c>
      <c r="C35" s="244" t="s">
        <v>266</v>
      </c>
      <c r="D35" s="245" t="s">
        <v>267</v>
      </c>
      <c r="E35" s="246">
        <v>1</v>
      </c>
      <c r="F35" s="246">
        <v>1</v>
      </c>
      <c r="G35" s="246">
        <v>1</v>
      </c>
      <c r="H35" s="246">
        <v>1</v>
      </c>
      <c r="I35" s="246">
        <v>1</v>
      </c>
      <c r="J35" s="246">
        <v>1</v>
      </c>
      <c r="K35" s="246">
        <v>1</v>
      </c>
      <c r="L35" s="246">
        <v>1</v>
      </c>
      <c r="M35" s="246">
        <v>1</v>
      </c>
      <c r="N35" s="247"/>
    </row>
    <row r="36" spans="1:14" ht="23.25" customHeight="1" x14ac:dyDescent="0.25">
      <c r="A36" s="709"/>
      <c r="B36" s="72" t="s">
        <v>232</v>
      </c>
      <c r="C36" s="244" t="s">
        <v>268</v>
      </c>
      <c r="D36" s="245" t="s">
        <v>267</v>
      </c>
      <c r="E36" s="246">
        <v>1</v>
      </c>
      <c r="F36" s="246">
        <v>1</v>
      </c>
      <c r="G36" s="246">
        <v>1</v>
      </c>
      <c r="H36" s="246">
        <v>1</v>
      </c>
      <c r="I36" s="246">
        <v>1</v>
      </c>
      <c r="J36" s="246">
        <v>1</v>
      </c>
      <c r="K36" s="246">
        <v>1</v>
      </c>
      <c r="L36" s="246">
        <v>1</v>
      </c>
      <c r="M36" s="246">
        <v>1</v>
      </c>
      <c r="N36" s="247"/>
    </row>
    <row r="37" spans="1:14" ht="23.25" customHeight="1" x14ac:dyDescent="0.25">
      <c r="A37" s="709"/>
      <c r="B37" s="72" t="s">
        <v>232</v>
      </c>
      <c r="C37" s="244" t="s">
        <v>269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6">
        <v>1</v>
      </c>
      <c r="N37" s="247"/>
    </row>
    <row r="38" spans="1:14" ht="23.25" customHeight="1" x14ac:dyDescent="0.25">
      <c r="A38" s="709"/>
      <c r="B38" s="72" t="s">
        <v>235</v>
      </c>
      <c r="C38" s="244" t="s">
        <v>270</v>
      </c>
      <c r="D38" s="246">
        <v>1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7"/>
    </row>
    <row r="39" spans="1:14" ht="23.25" customHeight="1" x14ac:dyDescent="0.25">
      <c r="A39" s="709"/>
      <c r="B39" s="72" t="s">
        <v>235</v>
      </c>
      <c r="C39" s="244" t="s">
        <v>271</v>
      </c>
      <c r="D39" s="246">
        <v>1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7"/>
    </row>
    <row r="40" spans="1:14" ht="23.25" customHeight="1" x14ac:dyDescent="0.25">
      <c r="A40" s="709"/>
      <c r="B40" s="72" t="s">
        <v>235</v>
      </c>
      <c r="C40" s="244" t="s">
        <v>272</v>
      </c>
      <c r="D40" s="246"/>
      <c r="E40" s="246"/>
      <c r="F40" s="246"/>
      <c r="G40" s="246">
        <v>1</v>
      </c>
      <c r="H40" s="246">
        <v>1</v>
      </c>
      <c r="I40" s="246">
        <v>1</v>
      </c>
      <c r="J40" s="246">
        <v>1</v>
      </c>
      <c r="K40" s="246">
        <v>1</v>
      </c>
      <c r="L40" s="246"/>
      <c r="M40" s="246">
        <v>1</v>
      </c>
      <c r="N40" s="247"/>
    </row>
    <row r="41" spans="1:14" ht="23.25" customHeight="1" x14ac:dyDescent="0.25">
      <c r="A41" s="709"/>
      <c r="B41" s="72" t="s">
        <v>235</v>
      </c>
      <c r="C41" s="244" t="s">
        <v>273</v>
      </c>
      <c r="D41" s="246"/>
      <c r="E41" s="246"/>
      <c r="F41" s="246">
        <v>1</v>
      </c>
      <c r="G41" s="246"/>
      <c r="H41" s="246"/>
      <c r="I41" s="246"/>
      <c r="J41" s="246"/>
      <c r="K41" s="246"/>
      <c r="L41" s="246"/>
      <c r="M41" s="246"/>
      <c r="N41" s="247"/>
    </row>
    <row r="42" spans="1:14" ht="23.25" customHeight="1" x14ac:dyDescent="0.25">
      <c r="A42" s="710"/>
      <c r="B42" s="72" t="s">
        <v>235</v>
      </c>
      <c r="C42" s="244" t="s">
        <v>274</v>
      </c>
      <c r="D42" s="246"/>
      <c r="E42" s="246"/>
      <c r="F42" s="246"/>
      <c r="G42" s="246">
        <v>1</v>
      </c>
      <c r="H42" s="246">
        <v>1</v>
      </c>
      <c r="I42" s="246">
        <v>1</v>
      </c>
      <c r="J42" s="246">
        <v>1</v>
      </c>
      <c r="K42" s="246">
        <v>1</v>
      </c>
      <c r="L42" s="246"/>
      <c r="M42" s="246">
        <v>1</v>
      </c>
      <c r="N42" s="247"/>
    </row>
    <row r="43" spans="1:14" ht="23.25" customHeight="1" x14ac:dyDescent="0.25">
      <c r="A43" s="699" t="s">
        <v>23</v>
      </c>
      <c r="B43" s="72" t="s">
        <v>232</v>
      </c>
      <c r="C43" s="244" t="s">
        <v>275</v>
      </c>
      <c r="D43" s="246"/>
      <c r="E43" s="246">
        <v>1</v>
      </c>
      <c r="F43" s="246"/>
      <c r="G43" s="246">
        <v>1</v>
      </c>
      <c r="H43" s="246">
        <v>1</v>
      </c>
      <c r="I43" s="246">
        <v>1</v>
      </c>
      <c r="J43" s="246">
        <v>1</v>
      </c>
      <c r="K43" s="246">
        <v>1</v>
      </c>
      <c r="L43" s="246">
        <v>1</v>
      </c>
      <c r="M43" s="246">
        <v>1</v>
      </c>
      <c r="N43" s="248"/>
    </row>
    <row r="44" spans="1:14" ht="23.25" customHeight="1" x14ac:dyDescent="0.25">
      <c r="A44" s="699"/>
      <c r="B44" s="72" t="s">
        <v>235</v>
      </c>
      <c r="C44" s="244" t="s">
        <v>276</v>
      </c>
      <c r="D44" s="246"/>
      <c r="E44" s="246"/>
      <c r="F44" s="246">
        <v>1</v>
      </c>
      <c r="G44" s="246"/>
      <c r="H44" s="246"/>
      <c r="I44" s="246"/>
      <c r="J44" s="246"/>
      <c r="K44" s="246"/>
      <c r="L44" s="246"/>
      <c r="M44" s="246"/>
      <c r="N44" s="247"/>
    </row>
    <row r="45" spans="1:14" ht="23.25" customHeight="1" x14ac:dyDescent="0.25">
      <c r="A45" s="699" t="s">
        <v>24</v>
      </c>
      <c r="B45" s="72" t="s">
        <v>232</v>
      </c>
      <c r="C45" s="244" t="s">
        <v>277</v>
      </c>
      <c r="D45" s="246"/>
      <c r="E45" s="246">
        <v>1</v>
      </c>
      <c r="F45" s="246"/>
      <c r="G45" s="246">
        <v>1</v>
      </c>
      <c r="H45" s="246">
        <v>1</v>
      </c>
      <c r="I45" s="246">
        <v>1</v>
      </c>
      <c r="J45" s="246">
        <v>1</v>
      </c>
      <c r="K45" s="246">
        <v>1</v>
      </c>
      <c r="L45" s="246">
        <v>1</v>
      </c>
      <c r="M45" s="246">
        <v>1</v>
      </c>
      <c r="N45" s="248">
        <v>1</v>
      </c>
    </row>
    <row r="46" spans="1:14" ht="23.25" customHeight="1" x14ac:dyDescent="0.25">
      <c r="A46" s="699"/>
      <c r="B46" s="72" t="s">
        <v>235</v>
      </c>
      <c r="C46" s="244" t="s">
        <v>277</v>
      </c>
      <c r="D46" s="245"/>
      <c r="E46" s="245"/>
      <c r="F46" s="246">
        <v>1</v>
      </c>
      <c r="G46" s="245"/>
      <c r="H46" s="245"/>
      <c r="I46" s="245"/>
      <c r="J46" s="245"/>
      <c r="K46" s="245"/>
      <c r="L46" s="245"/>
      <c r="M46" s="245"/>
      <c r="N46" s="247"/>
    </row>
    <row r="47" spans="1:14" ht="23.25" customHeight="1" x14ac:dyDescent="0.25">
      <c r="A47" s="708" t="s">
        <v>25</v>
      </c>
      <c r="B47" s="72" t="s">
        <v>232</v>
      </c>
      <c r="C47" s="244" t="s">
        <v>278</v>
      </c>
      <c r="D47" s="245"/>
      <c r="E47" s="246">
        <v>1</v>
      </c>
      <c r="F47" s="246">
        <v>1</v>
      </c>
      <c r="G47" s="246">
        <v>1</v>
      </c>
      <c r="H47" s="246">
        <v>1</v>
      </c>
      <c r="I47" s="246">
        <v>1</v>
      </c>
      <c r="J47" s="246">
        <v>1</v>
      </c>
      <c r="K47" s="246">
        <v>1</v>
      </c>
      <c r="L47" s="246">
        <v>1</v>
      </c>
      <c r="M47" s="246">
        <v>1</v>
      </c>
      <c r="N47" s="248">
        <v>1</v>
      </c>
    </row>
    <row r="48" spans="1:14" ht="23.25" customHeight="1" x14ac:dyDescent="0.25">
      <c r="A48" s="709"/>
      <c r="B48" s="72" t="s">
        <v>232</v>
      </c>
      <c r="C48" s="244" t="s">
        <v>279</v>
      </c>
      <c r="D48" s="245"/>
      <c r="E48" s="246">
        <v>1</v>
      </c>
      <c r="F48" s="246">
        <v>1</v>
      </c>
      <c r="G48" s="246">
        <v>1</v>
      </c>
      <c r="H48" s="246">
        <v>1</v>
      </c>
      <c r="I48" s="246">
        <v>1</v>
      </c>
      <c r="J48" s="246">
        <v>1</v>
      </c>
      <c r="K48" s="246">
        <v>1</v>
      </c>
      <c r="L48" s="246">
        <v>1</v>
      </c>
      <c r="M48" s="246">
        <v>1</v>
      </c>
      <c r="N48" s="248">
        <v>1</v>
      </c>
    </row>
    <row r="49" spans="1:14" ht="23.25" customHeight="1" x14ac:dyDescent="0.25">
      <c r="A49" s="709"/>
      <c r="B49" s="72" t="s">
        <v>235</v>
      </c>
      <c r="C49" s="244" t="s">
        <v>280</v>
      </c>
      <c r="D49" s="245"/>
      <c r="E49" s="246"/>
      <c r="F49" s="246">
        <v>1</v>
      </c>
      <c r="G49" s="246"/>
      <c r="H49" s="246"/>
      <c r="I49" s="246"/>
      <c r="J49" s="246"/>
      <c r="K49" s="246"/>
      <c r="L49" s="246"/>
      <c r="M49" s="246"/>
      <c r="N49" s="248"/>
    </row>
    <row r="50" spans="1:14" ht="23.25" customHeight="1" x14ac:dyDescent="0.25">
      <c r="A50" s="709"/>
      <c r="B50" s="72" t="s">
        <v>232</v>
      </c>
      <c r="C50" s="244" t="s">
        <v>281</v>
      </c>
      <c r="D50" s="245"/>
      <c r="E50" s="246">
        <v>1</v>
      </c>
      <c r="F50" s="246">
        <v>1</v>
      </c>
      <c r="G50" s="246">
        <v>1</v>
      </c>
      <c r="H50" s="246">
        <v>1</v>
      </c>
      <c r="I50" s="246">
        <v>1</v>
      </c>
      <c r="J50" s="246">
        <v>1</v>
      </c>
      <c r="K50" s="246">
        <v>1</v>
      </c>
      <c r="L50" s="246">
        <v>1</v>
      </c>
      <c r="M50" s="246">
        <v>1</v>
      </c>
      <c r="N50" s="248">
        <v>1</v>
      </c>
    </row>
    <row r="51" spans="1:14" ht="23.25" customHeight="1" x14ac:dyDescent="0.25">
      <c r="A51" s="709"/>
      <c r="B51" s="72" t="s">
        <v>232</v>
      </c>
      <c r="C51" s="244" t="s">
        <v>282</v>
      </c>
      <c r="D51" s="245"/>
      <c r="E51" s="246">
        <v>1</v>
      </c>
      <c r="F51" s="246">
        <v>1</v>
      </c>
      <c r="G51" s="246">
        <v>1</v>
      </c>
      <c r="H51" s="246">
        <v>1</v>
      </c>
      <c r="I51" s="246">
        <v>1</v>
      </c>
      <c r="J51" s="246">
        <v>1</v>
      </c>
      <c r="K51" s="246">
        <v>1</v>
      </c>
      <c r="L51" s="246">
        <v>1</v>
      </c>
      <c r="M51" s="246">
        <v>1</v>
      </c>
      <c r="N51" s="248">
        <v>1</v>
      </c>
    </row>
    <row r="52" spans="1:14" ht="23.25" customHeight="1" x14ac:dyDescent="0.25">
      <c r="A52" s="709"/>
      <c r="B52" s="72" t="s">
        <v>232</v>
      </c>
      <c r="C52" s="244" t="s">
        <v>283</v>
      </c>
      <c r="D52" s="245"/>
      <c r="E52" s="246">
        <v>1</v>
      </c>
      <c r="F52" s="246">
        <v>1</v>
      </c>
      <c r="G52" s="246">
        <v>1</v>
      </c>
      <c r="H52" s="246">
        <v>1</v>
      </c>
      <c r="I52" s="246">
        <v>1</v>
      </c>
      <c r="J52" s="246">
        <v>1</v>
      </c>
      <c r="K52" s="246">
        <v>1</v>
      </c>
      <c r="L52" s="246">
        <v>1</v>
      </c>
      <c r="M52" s="246">
        <v>1</v>
      </c>
      <c r="N52" s="248">
        <v>1</v>
      </c>
    </row>
    <row r="53" spans="1:14" ht="23.25" customHeight="1" x14ac:dyDescent="0.25">
      <c r="A53" s="709"/>
      <c r="B53" s="72" t="s">
        <v>232</v>
      </c>
      <c r="C53" s="244" t="s">
        <v>284</v>
      </c>
      <c r="D53" s="245"/>
      <c r="E53" s="246">
        <v>1</v>
      </c>
      <c r="F53" s="246">
        <v>1</v>
      </c>
      <c r="G53" s="246">
        <v>1</v>
      </c>
      <c r="H53" s="246">
        <v>1</v>
      </c>
      <c r="I53" s="246">
        <v>1</v>
      </c>
      <c r="J53" s="246">
        <v>1</v>
      </c>
      <c r="K53" s="246">
        <v>1</v>
      </c>
      <c r="L53" s="246">
        <v>1</v>
      </c>
      <c r="M53" s="246">
        <v>1</v>
      </c>
      <c r="N53" s="248">
        <v>1</v>
      </c>
    </row>
    <row r="54" spans="1:14" ht="23.25" customHeight="1" x14ac:dyDescent="0.25">
      <c r="A54" s="710"/>
      <c r="B54" s="72" t="s">
        <v>232</v>
      </c>
      <c r="C54" s="244" t="s">
        <v>285</v>
      </c>
      <c r="D54" s="245"/>
      <c r="E54" s="246">
        <v>1</v>
      </c>
      <c r="F54" s="246">
        <v>1</v>
      </c>
      <c r="G54" s="246">
        <v>1</v>
      </c>
      <c r="H54" s="246">
        <v>1</v>
      </c>
      <c r="I54" s="246">
        <v>1</v>
      </c>
      <c r="J54" s="246">
        <v>1</v>
      </c>
      <c r="K54" s="246">
        <v>1</v>
      </c>
      <c r="L54" s="246">
        <v>1</v>
      </c>
      <c r="M54" s="246">
        <v>1</v>
      </c>
      <c r="N54" s="248">
        <v>1</v>
      </c>
    </row>
    <row r="55" spans="1:14" ht="23.25" customHeight="1" x14ac:dyDescent="0.25">
      <c r="A55" s="256" t="s">
        <v>26</v>
      </c>
      <c r="B55" s="72" t="s">
        <v>232</v>
      </c>
      <c r="C55" s="244" t="s">
        <v>286</v>
      </c>
      <c r="D55" s="113">
        <v>0</v>
      </c>
      <c r="E55" s="113">
        <v>1</v>
      </c>
      <c r="F55" s="113">
        <v>0</v>
      </c>
      <c r="G55" s="113">
        <v>0</v>
      </c>
      <c r="H55" s="113">
        <v>0</v>
      </c>
      <c r="I55" s="113">
        <v>0</v>
      </c>
      <c r="J55" s="113">
        <v>1</v>
      </c>
      <c r="K55" s="113">
        <v>1</v>
      </c>
      <c r="L55" s="113">
        <v>1</v>
      </c>
      <c r="M55" s="113">
        <v>0</v>
      </c>
      <c r="N55" s="248">
        <v>0</v>
      </c>
    </row>
    <row r="56" spans="1:14" ht="23.25" customHeight="1" x14ac:dyDescent="0.25">
      <c r="A56" s="699" t="s">
        <v>27</v>
      </c>
      <c r="B56" s="72" t="s">
        <v>232</v>
      </c>
      <c r="C56" s="244" t="s">
        <v>287</v>
      </c>
      <c r="D56" s="246">
        <v>1</v>
      </c>
      <c r="E56" s="246">
        <v>1</v>
      </c>
      <c r="F56" s="246">
        <v>1</v>
      </c>
      <c r="G56" s="246">
        <v>1</v>
      </c>
      <c r="H56" s="246">
        <v>1</v>
      </c>
      <c r="I56" s="246">
        <v>1</v>
      </c>
      <c r="J56" s="246">
        <v>1</v>
      </c>
      <c r="K56" s="246">
        <v>1</v>
      </c>
      <c r="L56" s="246">
        <v>1</v>
      </c>
      <c r="M56" s="246">
        <v>1</v>
      </c>
      <c r="N56" s="247"/>
    </row>
    <row r="57" spans="1:14" ht="23.25" customHeight="1" x14ac:dyDescent="0.25">
      <c r="A57" s="699"/>
      <c r="B57" s="72" t="s">
        <v>235</v>
      </c>
      <c r="C57" s="244" t="s">
        <v>288</v>
      </c>
      <c r="D57" s="245"/>
      <c r="E57" s="245"/>
      <c r="F57" s="246">
        <v>1</v>
      </c>
      <c r="G57" s="245"/>
      <c r="H57" s="245"/>
      <c r="I57" s="245"/>
      <c r="J57" s="245"/>
      <c r="K57" s="245"/>
      <c r="L57" s="245"/>
      <c r="M57" s="245"/>
      <c r="N57" s="247"/>
    </row>
    <row r="58" spans="1:14" ht="23.25" customHeight="1" x14ac:dyDescent="0.25">
      <c r="A58" s="708" t="s">
        <v>20</v>
      </c>
      <c r="B58" s="72" t="s">
        <v>232</v>
      </c>
      <c r="C58" s="252" t="s">
        <v>259</v>
      </c>
      <c r="D58" s="249"/>
      <c r="E58" s="246">
        <v>1</v>
      </c>
      <c r="F58" s="246">
        <v>1</v>
      </c>
      <c r="G58" s="246">
        <v>1</v>
      </c>
      <c r="H58" s="246">
        <v>1</v>
      </c>
      <c r="I58" s="246">
        <v>1</v>
      </c>
      <c r="J58" s="246">
        <v>1</v>
      </c>
      <c r="K58" s="246">
        <v>1</v>
      </c>
      <c r="L58" s="246">
        <v>1</v>
      </c>
      <c r="M58" s="249"/>
      <c r="N58" s="251"/>
    </row>
    <row r="59" spans="1:14" ht="30.75" customHeight="1" x14ac:dyDescent="0.25">
      <c r="A59" s="709"/>
      <c r="B59" s="72" t="s">
        <v>232</v>
      </c>
      <c r="C59" s="252" t="s">
        <v>260</v>
      </c>
      <c r="D59" s="249"/>
      <c r="E59" s="246">
        <v>1</v>
      </c>
      <c r="F59" s="246">
        <v>1</v>
      </c>
      <c r="G59" s="246">
        <v>1</v>
      </c>
      <c r="H59" s="246">
        <v>1</v>
      </c>
      <c r="I59" s="246">
        <v>1</v>
      </c>
      <c r="J59" s="246">
        <v>1</v>
      </c>
      <c r="K59" s="246">
        <v>1</v>
      </c>
      <c r="L59" s="246">
        <v>1</v>
      </c>
      <c r="M59" s="249"/>
      <c r="N59" s="251"/>
    </row>
    <row r="60" spans="1:14" ht="23.25" customHeight="1" x14ac:dyDescent="0.25">
      <c r="A60" s="709"/>
      <c r="B60" s="72" t="s">
        <v>232</v>
      </c>
      <c r="C60" s="252" t="s">
        <v>261</v>
      </c>
      <c r="D60" s="249"/>
      <c r="E60" s="246">
        <v>1</v>
      </c>
      <c r="F60" s="246">
        <v>1</v>
      </c>
      <c r="G60" s="246">
        <v>1</v>
      </c>
      <c r="H60" s="246">
        <v>1</v>
      </c>
      <c r="I60" s="246">
        <v>1</v>
      </c>
      <c r="J60" s="246">
        <v>1</v>
      </c>
      <c r="K60" s="246">
        <v>1</v>
      </c>
      <c r="L60" s="246">
        <v>1</v>
      </c>
      <c r="M60" s="249"/>
      <c r="N60" s="251"/>
    </row>
    <row r="61" spans="1:14" ht="23.25" customHeight="1" x14ac:dyDescent="0.25">
      <c r="A61" s="710"/>
      <c r="B61" s="72" t="s">
        <v>232</v>
      </c>
      <c r="C61" s="253" t="s">
        <v>262</v>
      </c>
      <c r="D61" s="72"/>
      <c r="E61" s="246">
        <v>1</v>
      </c>
      <c r="F61" s="246">
        <v>1</v>
      </c>
      <c r="G61" s="246">
        <v>1</v>
      </c>
      <c r="H61" s="246">
        <v>1</v>
      </c>
      <c r="I61" s="246">
        <v>1</v>
      </c>
      <c r="J61" s="246">
        <v>1</v>
      </c>
      <c r="K61" s="246">
        <v>1</v>
      </c>
      <c r="L61" s="246">
        <v>1</v>
      </c>
      <c r="M61" s="72"/>
      <c r="N61" s="254"/>
    </row>
    <row r="62" spans="1:14" ht="23.25" customHeight="1" thickBot="1" x14ac:dyDescent="0.3">
      <c r="A62" s="257" t="s">
        <v>28</v>
      </c>
      <c r="B62" s="72" t="s">
        <v>232</v>
      </c>
      <c r="C62" s="244" t="s">
        <v>289</v>
      </c>
      <c r="D62" s="246">
        <v>1</v>
      </c>
      <c r="E62" s="246">
        <v>1</v>
      </c>
      <c r="F62" s="246">
        <v>1</v>
      </c>
      <c r="G62" s="246">
        <v>1</v>
      </c>
      <c r="H62" s="246">
        <v>1</v>
      </c>
      <c r="I62" s="246">
        <v>1</v>
      </c>
      <c r="J62" s="246">
        <v>1</v>
      </c>
      <c r="K62" s="246">
        <v>1</v>
      </c>
      <c r="L62" s="246">
        <v>1</v>
      </c>
      <c r="M62" s="246">
        <v>1</v>
      </c>
      <c r="N62" s="247"/>
    </row>
    <row r="63" spans="1:14" ht="39" customHeight="1" x14ac:dyDescent="0.25">
      <c r="A63" s="106" t="s">
        <v>93</v>
      </c>
      <c r="B63" s="706"/>
      <c r="C63" s="706"/>
      <c r="D63" s="706"/>
      <c r="E63" s="706"/>
      <c r="F63" s="706"/>
      <c r="G63" s="706"/>
      <c r="H63" s="706"/>
      <c r="I63" s="706"/>
      <c r="J63" s="706"/>
      <c r="K63" s="706"/>
      <c r="L63" s="706"/>
      <c r="M63" s="706"/>
      <c r="N63" s="707"/>
    </row>
    <row r="64" spans="1:14" ht="30" customHeight="1" x14ac:dyDescent="0.25">
      <c r="A64" s="708" t="s">
        <v>29</v>
      </c>
      <c r="B64" s="72" t="s">
        <v>232</v>
      </c>
      <c r="C64" s="258" t="s">
        <v>290</v>
      </c>
      <c r="D64" s="200"/>
      <c r="E64" s="250">
        <v>1</v>
      </c>
      <c r="F64" s="200"/>
      <c r="G64" s="250">
        <v>1</v>
      </c>
      <c r="H64" s="250">
        <v>1</v>
      </c>
      <c r="I64" s="250">
        <v>1</v>
      </c>
      <c r="J64" s="250">
        <v>1</v>
      </c>
      <c r="K64" s="250">
        <v>1</v>
      </c>
      <c r="L64" s="250">
        <v>1</v>
      </c>
      <c r="M64" s="250">
        <v>1</v>
      </c>
      <c r="N64" s="204" t="s">
        <v>291</v>
      </c>
    </row>
    <row r="65" spans="1:14" ht="30" customHeight="1" x14ac:dyDescent="0.25">
      <c r="A65" s="709"/>
      <c r="B65" s="72" t="s">
        <v>232</v>
      </c>
      <c r="C65" s="258" t="s">
        <v>292</v>
      </c>
      <c r="D65" s="200"/>
      <c r="E65" s="250">
        <v>1</v>
      </c>
      <c r="F65" s="200"/>
      <c r="G65" s="250">
        <v>1</v>
      </c>
      <c r="H65" s="250">
        <v>1</v>
      </c>
      <c r="I65" s="250">
        <v>1</v>
      </c>
      <c r="J65" s="250">
        <v>1</v>
      </c>
      <c r="K65" s="250">
        <v>1</v>
      </c>
      <c r="L65" s="250">
        <v>1</v>
      </c>
      <c r="M65" s="250">
        <v>1</v>
      </c>
      <c r="N65" s="204" t="s">
        <v>291</v>
      </c>
    </row>
    <row r="66" spans="1:14" ht="30" customHeight="1" x14ac:dyDescent="0.25">
      <c r="A66" s="709"/>
      <c r="B66" s="217" t="s">
        <v>232</v>
      </c>
      <c r="C66" s="259" t="s">
        <v>293</v>
      </c>
      <c r="D66" s="260"/>
      <c r="E66" s="250">
        <v>1</v>
      </c>
      <c r="F66" s="200"/>
      <c r="G66" s="250">
        <v>1</v>
      </c>
      <c r="H66" s="250">
        <v>1</v>
      </c>
      <c r="I66" s="250">
        <v>1</v>
      </c>
      <c r="J66" s="250">
        <v>1</v>
      </c>
      <c r="K66" s="250">
        <v>1</v>
      </c>
      <c r="L66" s="250">
        <v>1</v>
      </c>
      <c r="M66" s="250">
        <v>1</v>
      </c>
      <c r="N66" s="204" t="s">
        <v>291</v>
      </c>
    </row>
    <row r="67" spans="1:14" ht="30" customHeight="1" x14ac:dyDescent="0.25">
      <c r="A67" s="708" t="s">
        <v>30</v>
      </c>
      <c r="B67" s="72" t="s">
        <v>232</v>
      </c>
      <c r="C67" s="261" t="s">
        <v>294</v>
      </c>
      <c r="D67" s="245"/>
      <c r="E67" s="250">
        <v>1</v>
      </c>
      <c r="F67" s="250">
        <v>1</v>
      </c>
      <c r="G67" s="250">
        <v>1</v>
      </c>
      <c r="H67" s="250">
        <v>1</v>
      </c>
      <c r="I67" s="250">
        <v>1</v>
      </c>
      <c r="J67" s="250">
        <v>1</v>
      </c>
      <c r="K67" s="250">
        <v>1</v>
      </c>
      <c r="L67" s="250">
        <v>1</v>
      </c>
      <c r="M67" s="245"/>
      <c r="N67" s="247"/>
    </row>
    <row r="68" spans="1:14" ht="40.5" customHeight="1" x14ac:dyDescent="0.25">
      <c r="A68" s="709"/>
      <c r="B68" s="72" t="s">
        <v>235</v>
      </c>
      <c r="C68" s="261" t="s">
        <v>295</v>
      </c>
      <c r="D68" s="245"/>
      <c r="E68" s="245"/>
      <c r="F68" s="246">
        <v>1</v>
      </c>
      <c r="G68" s="245"/>
      <c r="H68" s="245"/>
      <c r="I68" s="245"/>
      <c r="J68" s="245"/>
      <c r="K68" s="245"/>
      <c r="L68" s="245"/>
      <c r="M68" s="245"/>
      <c r="N68" s="247"/>
    </row>
    <row r="69" spans="1:14" ht="48" customHeight="1" x14ac:dyDescent="0.25">
      <c r="A69" s="709"/>
      <c r="B69" s="72" t="s">
        <v>235</v>
      </c>
      <c r="C69" s="261" t="s">
        <v>296</v>
      </c>
      <c r="D69" s="245"/>
      <c r="E69" s="245"/>
      <c r="F69" s="246">
        <v>1</v>
      </c>
      <c r="G69" s="245"/>
      <c r="H69" s="245"/>
      <c r="I69" s="245"/>
      <c r="J69" s="245"/>
      <c r="K69" s="245"/>
      <c r="L69" s="245"/>
      <c r="M69" s="245"/>
      <c r="N69" s="247"/>
    </row>
    <row r="70" spans="1:14" ht="34.5" customHeight="1" x14ac:dyDescent="0.25">
      <c r="A70" s="710"/>
      <c r="B70" s="72" t="s">
        <v>232</v>
      </c>
      <c r="C70" s="261" t="s">
        <v>297</v>
      </c>
      <c r="D70" s="262"/>
      <c r="E70" s="250">
        <v>1</v>
      </c>
      <c r="F70" s="250">
        <v>1</v>
      </c>
      <c r="G70" s="250">
        <v>1</v>
      </c>
      <c r="H70" s="250">
        <v>1</v>
      </c>
      <c r="I70" s="250">
        <v>1</v>
      </c>
      <c r="J70" s="250">
        <v>1</v>
      </c>
      <c r="K70" s="250">
        <v>1</v>
      </c>
      <c r="L70" s="250">
        <v>1</v>
      </c>
      <c r="M70" s="262"/>
      <c r="N70" s="263"/>
    </row>
    <row r="71" spans="1:14" ht="36" customHeight="1" x14ac:dyDescent="0.25">
      <c r="A71" s="708" t="s">
        <v>31</v>
      </c>
      <c r="B71" s="72" t="s">
        <v>232</v>
      </c>
      <c r="C71" s="261" t="s">
        <v>298</v>
      </c>
      <c r="D71" s="250"/>
      <c r="E71" s="250">
        <v>1</v>
      </c>
      <c r="F71" s="250">
        <v>1</v>
      </c>
      <c r="G71" s="250">
        <v>1</v>
      </c>
      <c r="H71" s="250">
        <v>1</v>
      </c>
      <c r="I71" s="250">
        <v>1</v>
      </c>
      <c r="J71" s="250">
        <v>1</v>
      </c>
      <c r="K71" s="250">
        <v>1</v>
      </c>
      <c r="L71" s="250">
        <v>1</v>
      </c>
      <c r="M71" s="250">
        <v>1</v>
      </c>
      <c r="N71" s="263"/>
    </row>
    <row r="72" spans="1:14" ht="32.25" customHeight="1" x14ac:dyDescent="0.25">
      <c r="A72" s="709"/>
      <c r="B72" s="72" t="s">
        <v>232</v>
      </c>
      <c r="C72" s="261" t="s">
        <v>299</v>
      </c>
      <c r="D72" s="250"/>
      <c r="E72" s="250">
        <v>1</v>
      </c>
      <c r="F72" s="250">
        <v>1</v>
      </c>
      <c r="G72" s="250">
        <v>1</v>
      </c>
      <c r="H72" s="250">
        <v>1</v>
      </c>
      <c r="I72" s="250">
        <v>1</v>
      </c>
      <c r="J72" s="250">
        <v>1</v>
      </c>
      <c r="K72" s="250">
        <v>1</v>
      </c>
      <c r="L72" s="250">
        <v>1</v>
      </c>
      <c r="M72" s="250">
        <v>1</v>
      </c>
      <c r="N72" s="263"/>
    </row>
    <row r="73" spans="1:14" ht="33" customHeight="1" x14ac:dyDescent="0.25">
      <c r="A73" s="710"/>
      <c r="B73" s="72" t="s">
        <v>232</v>
      </c>
      <c r="C73" s="261" t="s">
        <v>300</v>
      </c>
      <c r="D73" s="250"/>
      <c r="E73" s="250">
        <v>1</v>
      </c>
      <c r="F73" s="250">
        <v>1</v>
      </c>
      <c r="G73" s="250">
        <v>1</v>
      </c>
      <c r="H73" s="250">
        <v>1</v>
      </c>
      <c r="I73" s="250">
        <v>1</v>
      </c>
      <c r="J73" s="250">
        <v>1</v>
      </c>
      <c r="K73" s="250">
        <v>1</v>
      </c>
      <c r="L73" s="250">
        <v>1</v>
      </c>
      <c r="M73" s="250">
        <v>1</v>
      </c>
      <c r="N73" s="263"/>
    </row>
    <row r="74" spans="1:14" ht="34.5" customHeight="1" x14ac:dyDescent="0.25">
      <c r="A74" s="257" t="s">
        <v>87</v>
      </c>
      <c r="B74" s="72" t="s">
        <v>232</v>
      </c>
      <c r="C74" s="258" t="s">
        <v>301</v>
      </c>
      <c r="D74" s="200"/>
      <c r="E74" s="250">
        <v>1</v>
      </c>
      <c r="F74" s="250">
        <v>1</v>
      </c>
      <c r="G74" s="250">
        <v>1</v>
      </c>
      <c r="H74" s="250">
        <v>1</v>
      </c>
      <c r="I74" s="250">
        <v>1</v>
      </c>
      <c r="J74" s="250">
        <v>1</v>
      </c>
      <c r="K74" s="250">
        <v>1</v>
      </c>
      <c r="L74" s="250">
        <v>1</v>
      </c>
      <c r="M74" s="250">
        <v>1</v>
      </c>
      <c r="N74" s="247"/>
    </row>
    <row r="75" spans="1:14" ht="34.5" customHeight="1" x14ac:dyDescent="0.25">
      <c r="A75" s="257" t="s">
        <v>34</v>
      </c>
      <c r="B75" s="72" t="s">
        <v>232</v>
      </c>
      <c r="C75" s="258" t="s">
        <v>243</v>
      </c>
      <c r="D75" s="250"/>
      <c r="E75" s="200"/>
      <c r="F75" s="200"/>
      <c r="G75" s="200"/>
      <c r="H75" s="200"/>
      <c r="I75" s="200"/>
      <c r="J75" s="200"/>
      <c r="K75" s="200"/>
      <c r="L75" s="200"/>
      <c r="M75" s="200"/>
      <c r="N75" s="247"/>
    </row>
    <row r="76" spans="1:14" ht="34.5" customHeight="1" x14ac:dyDescent="0.25">
      <c r="A76" s="257" t="s">
        <v>36</v>
      </c>
      <c r="B76" s="72" t="s">
        <v>232</v>
      </c>
      <c r="C76" s="261" t="s">
        <v>303</v>
      </c>
      <c r="D76" s="250"/>
      <c r="E76" s="250">
        <v>1</v>
      </c>
      <c r="F76" s="250">
        <v>1</v>
      </c>
      <c r="G76" s="250">
        <v>1</v>
      </c>
      <c r="H76" s="250">
        <v>1</v>
      </c>
      <c r="I76" s="250">
        <v>1</v>
      </c>
      <c r="J76" s="250">
        <v>1</v>
      </c>
      <c r="K76" s="250">
        <v>1</v>
      </c>
      <c r="L76" s="250">
        <v>1</v>
      </c>
      <c r="M76" s="250">
        <v>1</v>
      </c>
      <c r="N76" s="263"/>
    </row>
    <row r="77" spans="1:14" ht="34.5" customHeight="1" thickBot="1" x14ac:dyDescent="0.3">
      <c r="A77" s="257" t="s">
        <v>38</v>
      </c>
      <c r="B77" s="75" t="s">
        <v>232</v>
      </c>
      <c r="C77" s="264" t="s">
        <v>306</v>
      </c>
      <c r="D77" s="266" t="s">
        <v>267</v>
      </c>
      <c r="E77" s="265">
        <v>1</v>
      </c>
      <c r="F77" s="265">
        <v>1</v>
      </c>
      <c r="G77" s="250">
        <v>1</v>
      </c>
      <c r="H77" s="250">
        <v>1</v>
      </c>
      <c r="I77" s="250">
        <v>1</v>
      </c>
      <c r="J77" s="250">
        <v>1</v>
      </c>
      <c r="K77" s="250">
        <v>1</v>
      </c>
      <c r="L77" s="250">
        <v>1</v>
      </c>
      <c r="M77" s="250">
        <v>1</v>
      </c>
      <c r="N77" s="247" t="s">
        <v>267</v>
      </c>
    </row>
    <row r="78" spans="1:14" ht="38.25" customHeight="1" x14ac:dyDescent="0.25">
      <c r="A78" s="106" t="s">
        <v>94</v>
      </c>
      <c r="B78" s="727"/>
      <c r="C78" s="728"/>
      <c r="D78" s="728"/>
      <c r="E78" s="728"/>
      <c r="F78" s="728"/>
      <c r="G78" s="728"/>
      <c r="H78" s="728"/>
      <c r="I78" s="728"/>
      <c r="J78" s="728"/>
      <c r="K78" s="728"/>
      <c r="L78" s="728"/>
      <c r="M78" s="728"/>
      <c r="N78" s="729"/>
    </row>
    <row r="79" spans="1:14" ht="21" customHeight="1" x14ac:dyDescent="0.25">
      <c r="A79" s="257" t="s">
        <v>41</v>
      </c>
      <c r="B79" s="72" t="s">
        <v>232</v>
      </c>
      <c r="C79" s="264" t="s">
        <v>309</v>
      </c>
      <c r="D79" s="250">
        <v>1</v>
      </c>
      <c r="E79" s="250">
        <v>1</v>
      </c>
      <c r="F79" s="250">
        <v>1</v>
      </c>
      <c r="G79" s="250">
        <v>1</v>
      </c>
      <c r="H79" s="250">
        <v>1</v>
      </c>
      <c r="I79" s="250">
        <v>1</v>
      </c>
      <c r="J79" s="250">
        <v>1</v>
      </c>
      <c r="K79" s="250">
        <v>1</v>
      </c>
      <c r="L79" s="250">
        <v>1</v>
      </c>
      <c r="M79" s="250">
        <v>1</v>
      </c>
      <c r="N79" s="273">
        <v>1</v>
      </c>
    </row>
    <row r="80" spans="1:14" ht="21" customHeight="1" x14ac:dyDescent="0.25">
      <c r="A80" s="708" t="s">
        <v>42</v>
      </c>
      <c r="B80" s="72" t="s">
        <v>232</v>
      </c>
      <c r="C80" s="244" t="s">
        <v>310</v>
      </c>
      <c r="D80" s="250">
        <v>1</v>
      </c>
      <c r="E80" s="250">
        <v>1</v>
      </c>
      <c r="F80" s="200"/>
      <c r="G80" s="250">
        <v>1</v>
      </c>
      <c r="H80" s="250">
        <v>1</v>
      </c>
      <c r="I80" s="250">
        <v>1</v>
      </c>
      <c r="J80" s="250">
        <v>1</v>
      </c>
      <c r="K80" s="250">
        <v>1</v>
      </c>
      <c r="L80" s="250">
        <v>1</v>
      </c>
      <c r="M80" s="250">
        <v>1</v>
      </c>
      <c r="N80" s="273">
        <v>1</v>
      </c>
    </row>
    <row r="81" spans="1:14" ht="21" customHeight="1" x14ac:dyDescent="0.25">
      <c r="A81" s="710"/>
      <c r="B81" s="72" t="s">
        <v>235</v>
      </c>
      <c r="C81" s="274" t="s">
        <v>311</v>
      </c>
      <c r="D81" s="275"/>
      <c r="E81" s="275"/>
      <c r="F81" s="276">
        <v>1</v>
      </c>
      <c r="G81" s="275"/>
      <c r="H81" s="275"/>
      <c r="I81" s="275"/>
      <c r="J81" s="275"/>
      <c r="K81" s="275"/>
      <c r="L81" s="275"/>
      <c r="M81" s="275"/>
      <c r="N81" s="277"/>
    </row>
    <row r="82" spans="1:14" ht="21" customHeight="1" x14ac:dyDescent="0.25">
      <c r="A82" s="708" t="s">
        <v>40</v>
      </c>
      <c r="B82" s="72" t="s">
        <v>232</v>
      </c>
      <c r="C82" s="278" t="s">
        <v>312</v>
      </c>
      <c r="D82" s="279"/>
      <c r="E82" s="280">
        <v>1</v>
      </c>
      <c r="F82" s="280"/>
      <c r="G82" s="280">
        <v>1</v>
      </c>
      <c r="H82" s="280">
        <v>1</v>
      </c>
      <c r="I82" s="280">
        <v>1</v>
      </c>
      <c r="J82" s="280">
        <v>1</v>
      </c>
      <c r="K82" s="280">
        <v>1</v>
      </c>
      <c r="L82" s="280">
        <v>1</v>
      </c>
      <c r="M82" s="280">
        <v>1</v>
      </c>
      <c r="N82" s="281">
        <v>1</v>
      </c>
    </row>
    <row r="83" spans="1:14" ht="21" customHeight="1" x14ac:dyDescent="0.25">
      <c r="A83" s="709"/>
      <c r="B83" s="72" t="s">
        <v>232</v>
      </c>
      <c r="C83" s="278" t="s">
        <v>313</v>
      </c>
      <c r="D83" s="280">
        <v>1</v>
      </c>
      <c r="E83" s="280">
        <v>1</v>
      </c>
      <c r="F83" s="280"/>
      <c r="G83" s="280">
        <v>1</v>
      </c>
      <c r="H83" s="280">
        <v>1</v>
      </c>
      <c r="I83" s="280">
        <v>1</v>
      </c>
      <c r="J83" s="280">
        <v>1</v>
      </c>
      <c r="K83" s="280">
        <v>1</v>
      </c>
      <c r="L83" s="280">
        <v>1</v>
      </c>
      <c r="M83" s="280">
        <v>1</v>
      </c>
      <c r="N83" s="281">
        <v>1</v>
      </c>
    </row>
    <row r="84" spans="1:14" ht="21" customHeight="1" x14ac:dyDescent="0.25">
      <c r="A84" s="709"/>
      <c r="B84" s="72" t="s">
        <v>232</v>
      </c>
      <c r="C84" s="278" t="s">
        <v>314</v>
      </c>
      <c r="D84" s="280">
        <v>1</v>
      </c>
      <c r="E84" s="280">
        <v>1</v>
      </c>
      <c r="F84" s="279"/>
      <c r="G84" s="280">
        <v>1</v>
      </c>
      <c r="H84" s="280">
        <v>1</v>
      </c>
      <c r="I84" s="280">
        <v>1</v>
      </c>
      <c r="J84" s="280">
        <v>1</v>
      </c>
      <c r="K84" s="280">
        <v>1</v>
      </c>
      <c r="L84" s="280">
        <v>1</v>
      </c>
      <c r="M84" s="280">
        <v>1</v>
      </c>
      <c r="N84" s="281">
        <v>1</v>
      </c>
    </row>
    <row r="85" spans="1:14" ht="21" customHeight="1" x14ac:dyDescent="0.25">
      <c r="A85" s="710"/>
      <c r="B85" s="72" t="s">
        <v>235</v>
      </c>
      <c r="C85" s="282" t="s">
        <v>315</v>
      </c>
      <c r="D85" s="283"/>
      <c r="E85" s="283"/>
      <c r="F85" s="284">
        <v>1</v>
      </c>
      <c r="G85" s="283"/>
      <c r="H85" s="283"/>
      <c r="I85" s="283"/>
      <c r="J85" s="283"/>
      <c r="K85" s="283"/>
      <c r="L85" s="283"/>
      <c r="M85" s="283"/>
      <c r="N85" s="277"/>
    </row>
    <row r="86" spans="1:14" ht="21" customHeight="1" x14ac:dyDescent="0.25">
      <c r="A86" s="708" t="s">
        <v>43</v>
      </c>
      <c r="B86" s="72" t="s">
        <v>232</v>
      </c>
      <c r="C86" s="244" t="s">
        <v>316</v>
      </c>
      <c r="D86" s="250">
        <v>1</v>
      </c>
      <c r="E86" s="250">
        <v>1</v>
      </c>
      <c r="F86" s="200"/>
      <c r="G86" s="250">
        <v>1</v>
      </c>
      <c r="H86" s="250">
        <v>1</v>
      </c>
      <c r="I86" s="250">
        <v>1</v>
      </c>
      <c r="J86" s="250">
        <v>1</v>
      </c>
      <c r="K86" s="250">
        <v>1</v>
      </c>
      <c r="L86" s="250">
        <v>1</v>
      </c>
      <c r="M86" s="250">
        <v>1</v>
      </c>
      <c r="N86" s="273">
        <v>1</v>
      </c>
    </row>
    <row r="87" spans="1:14" ht="21" customHeight="1" x14ac:dyDescent="0.25">
      <c r="A87" s="710"/>
      <c r="B87" s="72" t="s">
        <v>235</v>
      </c>
      <c r="C87" s="264" t="s">
        <v>317</v>
      </c>
      <c r="D87" s="275"/>
      <c r="E87" s="275"/>
      <c r="F87" s="276">
        <v>1</v>
      </c>
      <c r="G87" s="275"/>
      <c r="H87" s="275"/>
      <c r="I87" s="275"/>
      <c r="J87" s="275"/>
      <c r="K87" s="275"/>
      <c r="L87" s="275"/>
      <c r="M87" s="275"/>
      <c r="N87" s="277"/>
    </row>
    <row r="88" spans="1:14" ht="24.75" customHeight="1" x14ac:dyDescent="0.25">
      <c r="A88" s="699" t="s">
        <v>44</v>
      </c>
      <c r="B88" s="72" t="s">
        <v>232</v>
      </c>
      <c r="C88" s="244" t="s">
        <v>318</v>
      </c>
      <c r="D88" s="250">
        <v>1</v>
      </c>
      <c r="E88" s="250">
        <v>1</v>
      </c>
      <c r="F88" s="200"/>
      <c r="G88" s="250">
        <v>1</v>
      </c>
      <c r="H88" s="250">
        <v>1</v>
      </c>
      <c r="I88" s="250">
        <v>1</v>
      </c>
      <c r="J88" s="250">
        <v>1</v>
      </c>
      <c r="K88" s="250">
        <v>1</v>
      </c>
      <c r="L88" s="250">
        <v>1</v>
      </c>
      <c r="M88" s="250">
        <v>1</v>
      </c>
      <c r="N88" s="273">
        <v>1</v>
      </c>
    </row>
    <row r="89" spans="1:14" ht="29.25" customHeight="1" thickBot="1" x14ac:dyDescent="0.3">
      <c r="A89" s="699"/>
      <c r="B89" s="72" t="s">
        <v>235</v>
      </c>
      <c r="C89" s="274" t="s">
        <v>319</v>
      </c>
      <c r="D89" s="275"/>
      <c r="E89" s="275"/>
      <c r="F89" s="276">
        <v>1</v>
      </c>
      <c r="G89" s="275"/>
      <c r="H89" s="275"/>
      <c r="I89" s="275"/>
      <c r="J89" s="275"/>
      <c r="K89" s="275"/>
      <c r="L89" s="275"/>
      <c r="M89" s="275"/>
      <c r="N89" s="277"/>
    </row>
    <row r="90" spans="1:14" ht="31.5" x14ac:dyDescent="0.25">
      <c r="A90" s="5" t="s">
        <v>95</v>
      </c>
      <c r="B90" s="706"/>
      <c r="C90" s="706"/>
      <c r="D90" s="706"/>
      <c r="E90" s="706"/>
      <c r="F90" s="706"/>
      <c r="G90" s="706"/>
      <c r="H90" s="706"/>
      <c r="I90" s="706"/>
      <c r="J90" s="706"/>
      <c r="K90" s="706"/>
      <c r="L90" s="706"/>
      <c r="M90" s="706"/>
      <c r="N90" s="707"/>
    </row>
    <row r="91" spans="1:14" ht="25.5" customHeight="1" x14ac:dyDescent="0.25">
      <c r="A91" s="708" t="s">
        <v>45</v>
      </c>
      <c r="B91" s="72" t="s">
        <v>232</v>
      </c>
      <c r="C91" s="244" t="s">
        <v>320</v>
      </c>
      <c r="D91" s="245"/>
      <c r="E91" s="246">
        <v>1</v>
      </c>
      <c r="F91" s="246">
        <v>1</v>
      </c>
      <c r="G91" s="246">
        <v>1</v>
      </c>
      <c r="H91" s="246">
        <v>1</v>
      </c>
      <c r="I91" s="246">
        <v>1</v>
      </c>
      <c r="J91" s="246">
        <v>1</v>
      </c>
      <c r="K91" s="246">
        <v>1</v>
      </c>
      <c r="L91" s="246">
        <v>1</v>
      </c>
      <c r="M91" s="245"/>
      <c r="N91" s="247"/>
    </row>
    <row r="92" spans="1:14" ht="25.5" customHeight="1" x14ac:dyDescent="0.25">
      <c r="A92" s="710"/>
      <c r="B92" s="72" t="s">
        <v>232</v>
      </c>
      <c r="C92" s="244" t="s">
        <v>321</v>
      </c>
      <c r="D92" s="245"/>
      <c r="E92" s="246">
        <v>1</v>
      </c>
      <c r="F92" s="245"/>
      <c r="G92" s="246">
        <v>1</v>
      </c>
      <c r="H92" s="246">
        <v>1</v>
      </c>
      <c r="I92" s="246">
        <v>1</v>
      </c>
      <c r="J92" s="246">
        <v>1</v>
      </c>
      <c r="K92" s="246">
        <v>1</v>
      </c>
      <c r="L92" s="246">
        <v>1</v>
      </c>
      <c r="M92" s="245"/>
      <c r="N92" s="247"/>
    </row>
    <row r="93" spans="1:14" ht="25.5" customHeight="1" x14ac:dyDescent="0.25">
      <c r="A93" s="708" t="s">
        <v>46</v>
      </c>
      <c r="B93" s="72" t="s">
        <v>232</v>
      </c>
      <c r="C93" s="244" t="s">
        <v>322</v>
      </c>
      <c r="D93" s="246">
        <v>1</v>
      </c>
      <c r="E93" s="246">
        <v>1</v>
      </c>
      <c r="F93" s="245"/>
      <c r="G93" s="246">
        <v>1</v>
      </c>
      <c r="H93" s="246">
        <v>1</v>
      </c>
      <c r="I93" s="246">
        <v>1</v>
      </c>
      <c r="J93" s="246">
        <v>1</v>
      </c>
      <c r="K93" s="246">
        <v>1</v>
      </c>
      <c r="L93" s="246">
        <v>1</v>
      </c>
      <c r="M93" s="245"/>
      <c r="N93" s="247"/>
    </row>
    <row r="94" spans="1:14" ht="25.5" customHeight="1" x14ac:dyDescent="0.25">
      <c r="A94" s="710"/>
      <c r="B94" s="72" t="s">
        <v>235</v>
      </c>
      <c r="C94" s="244" t="s">
        <v>323</v>
      </c>
      <c r="D94" s="245"/>
      <c r="E94" s="245"/>
      <c r="F94" s="246">
        <v>1</v>
      </c>
      <c r="G94" s="245"/>
      <c r="H94" s="245"/>
      <c r="I94" s="245"/>
      <c r="J94" s="245"/>
      <c r="K94" s="245"/>
      <c r="L94" s="245"/>
      <c r="M94" s="245"/>
      <c r="N94" s="247"/>
    </row>
    <row r="95" spans="1:14" ht="25.5" customHeight="1" x14ac:dyDescent="0.25">
      <c r="A95" s="708" t="s">
        <v>47</v>
      </c>
      <c r="B95" s="72" t="s">
        <v>232</v>
      </c>
      <c r="C95" s="244" t="s">
        <v>324</v>
      </c>
      <c r="D95" s="245"/>
      <c r="E95" s="245"/>
      <c r="F95" s="246"/>
      <c r="G95" s="246">
        <v>1</v>
      </c>
      <c r="H95" s="246">
        <v>1</v>
      </c>
      <c r="I95" s="246">
        <v>1</v>
      </c>
      <c r="J95" s="246">
        <v>1</v>
      </c>
      <c r="K95" s="246">
        <v>1</v>
      </c>
      <c r="L95" s="246">
        <v>1</v>
      </c>
      <c r="M95" s="246">
        <v>1</v>
      </c>
      <c r="N95" s="247"/>
    </row>
    <row r="96" spans="1:14" ht="25.5" customHeight="1" x14ac:dyDescent="0.25">
      <c r="A96" s="709"/>
      <c r="B96" s="72" t="s">
        <v>232</v>
      </c>
      <c r="C96" s="244" t="s">
        <v>325</v>
      </c>
      <c r="D96" s="245"/>
      <c r="E96" s="246">
        <v>1</v>
      </c>
      <c r="F96" s="246">
        <v>1</v>
      </c>
      <c r="G96" s="246">
        <v>1</v>
      </c>
      <c r="H96" s="246">
        <v>1</v>
      </c>
      <c r="I96" s="246">
        <v>1</v>
      </c>
      <c r="J96" s="246">
        <v>1</v>
      </c>
      <c r="K96" s="246">
        <v>1</v>
      </c>
      <c r="L96" s="246">
        <v>1</v>
      </c>
      <c r="M96" s="246">
        <v>1</v>
      </c>
      <c r="N96" s="248">
        <v>1</v>
      </c>
    </row>
    <row r="97" spans="1:14" ht="25.5" customHeight="1" x14ac:dyDescent="0.25">
      <c r="A97" s="710"/>
      <c r="B97" s="72" t="s">
        <v>232</v>
      </c>
      <c r="C97" s="244" t="s">
        <v>326</v>
      </c>
      <c r="D97" s="245"/>
      <c r="E97" s="246">
        <v>1</v>
      </c>
      <c r="F97" s="246">
        <v>1</v>
      </c>
      <c r="G97" s="246">
        <v>1</v>
      </c>
      <c r="H97" s="246">
        <v>1</v>
      </c>
      <c r="I97" s="246">
        <v>1</v>
      </c>
      <c r="J97" s="246">
        <v>1</v>
      </c>
      <c r="K97" s="246">
        <v>1</v>
      </c>
      <c r="L97" s="246">
        <v>1</v>
      </c>
      <c r="M97" s="246">
        <v>1</v>
      </c>
      <c r="N97" s="248">
        <v>1</v>
      </c>
    </row>
    <row r="98" spans="1:14" ht="25.5" customHeight="1" x14ac:dyDescent="0.25">
      <c r="A98" s="708" t="s">
        <v>48</v>
      </c>
      <c r="B98" s="72" t="s">
        <v>232</v>
      </c>
      <c r="C98" s="244" t="s">
        <v>327</v>
      </c>
      <c r="D98" s="246"/>
      <c r="E98" s="246">
        <v>1</v>
      </c>
      <c r="F98" s="246">
        <v>1</v>
      </c>
      <c r="G98" s="246">
        <v>1</v>
      </c>
      <c r="H98" s="246">
        <v>1</v>
      </c>
      <c r="I98" s="246">
        <v>1</v>
      </c>
      <c r="J98" s="246">
        <v>1</v>
      </c>
      <c r="K98" s="246">
        <v>1</v>
      </c>
      <c r="L98" s="246">
        <v>1</v>
      </c>
      <c r="M98" s="246">
        <v>1</v>
      </c>
      <c r="N98" s="248">
        <v>1</v>
      </c>
    </row>
    <row r="99" spans="1:14" ht="24.75" customHeight="1" x14ac:dyDescent="0.25">
      <c r="A99" s="710"/>
      <c r="B99" s="72" t="s">
        <v>235</v>
      </c>
      <c r="C99" s="244" t="s">
        <v>328</v>
      </c>
      <c r="D99" s="246"/>
      <c r="E99" s="246"/>
      <c r="F99" s="246">
        <v>1</v>
      </c>
      <c r="G99" s="246"/>
      <c r="H99" s="246"/>
      <c r="I99" s="246"/>
      <c r="J99" s="246"/>
      <c r="K99" s="246"/>
      <c r="L99" s="246"/>
      <c r="M99" s="246"/>
      <c r="N99" s="248"/>
    </row>
    <row r="100" spans="1:14" x14ac:dyDescent="0.25">
      <c r="A100" s="285" t="s">
        <v>329</v>
      </c>
      <c r="B100" s="72"/>
      <c r="C100" s="244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7"/>
    </row>
    <row r="101" spans="1:14" ht="27" customHeight="1" x14ac:dyDescent="0.25">
      <c r="A101" s="708" t="s">
        <v>49</v>
      </c>
      <c r="B101" s="72" t="s">
        <v>232</v>
      </c>
      <c r="C101" s="244" t="s">
        <v>330</v>
      </c>
      <c r="D101" s="246"/>
      <c r="E101" s="246">
        <v>1</v>
      </c>
      <c r="F101" s="246">
        <v>1</v>
      </c>
      <c r="G101" s="246">
        <v>1</v>
      </c>
      <c r="H101" s="246">
        <v>1</v>
      </c>
      <c r="I101" s="246">
        <v>1</v>
      </c>
      <c r="J101" s="246">
        <v>1</v>
      </c>
      <c r="K101" s="246">
        <v>1</v>
      </c>
      <c r="L101" s="246">
        <v>1</v>
      </c>
      <c r="M101" s="246">
        <v>1</v>
      </c>
      <c r="N101" s="248">
        <v>1</v>
      </c>
    </row>
    <row r="102" spans="1:14" ht="27" customHeight="1" x14ac:dyDescent="0.25">
      <c r="A102" s="710"/>
      <c r="B102" s="72" t="s">
        <v>235</v>
      </c>
      <c r="C102" s="244" t="s">
        <v>331</v>
      </c>
      <c r="D102" s="245"/>
      <c r="E102" s="245"/>
      <c r="F102" s="246">
        <v>1</v>
      </c>
      <c r="G102" s="245"/>
      <c r="H102" s="245"/>
      <c r="I102" s="245"/>
      <c r="J102" s="245"/>
      <c r="K102" s="245"/>
      <c r="L102" s="245"/>
      <c r="M102" s="245"/>
      <c r="N102" s="247"/>
    </row>
    <row r="103" spans="1:14" ht="27" customHeight="1" x14ac:dyDescent="0.25">
      <c r="A103" s="708" t="s">
        <v>50</v>
      </c>
      <c r="B103" s="72" t="s">
        <v>232</v>
      </c>
      <c r="C103" s="244" t="s">
        <v>332</v>
      </c>
      <c r="D103" s="246">
        <v>1</v>
      </c>
      <c r="E103" s="246">
        <v>1</v>
      </c>
      <c r="F103" s="246">
        <v>1</v>
      </c>
      <c r="G103" s="246">
        <v>1</v>
      </c>
      <c r="H103" s="246">
        <v>1</v>
      </c>
      <c r="I103" s="246">
        <v>1</v>
      </c>
      <c r="J103" s="246">
        <v>1</v>
      </c>
      <c r="K103" s="246">
        <v>1</v>
      </c>
      <c r="L103" s="246">
        <v>1</v>
      </c>
      <c r="M103" s="246">
        <v>1</v>
      </c>
      <c r="N103" s="247"/>
    </row>
    <row r="104" spans="1:14" ht="27" customHeight="1" x14ac:dyDescent="0.25">
      <c r="A104" s="709"/>
      <c r="B104" s="72" t="s">
        <v>235</v>
      </c>
      <c r="C104" s="244" t="s">
        <v>333</v>
      </c>
      <c r="D104" s="245"/>
      <c r="E104" s="245"/>
      <c r="F104" s="246">
        <v>1</v>
      </c>
      <c r="G104" s="245"/>
      <c r="H104" s="245"/>
      <c r="I104" s="245"/>
      <c r="J104" s="245"/>
      <c r="K104" s="245"/>
      <c r="L104" s="245"/>
      <c r="M104" s="245"/>
      <c r="N104" s="247"/>
    </row>
    <row r="105" spans="1:14" ht="27" customHeight="1" thickBot="1" x14ac:dyDescent="0.3">
      <c r="A105" s="710"/>
      <c r="B105" s="72" t="s">
        <v>235</v>
      </c>
      <c r="C105" s="244" t="s">
        <v>334</v>
      </c>
      <c r="D105" s="245"/>
      <c r="E105" s="246">
        <v>1</v>
      </c>
      <c r="F105" s="245"/>
      <c r="G105" s="246">
        <v>1</v>
      </c>
      <c r="H105" s="246">
        <v>1</v>
      </c>
      <c r="I105" s="246">
        <v>1</v>
      </c>
      <c r="J105" s="246">
        <v>1</v>
      </c>
      <c r="K105" s="245"/>
      <c r="L105" s="246">
        <v>1</v>
      </c>
      <c r="M105" s="246">
        <v>1</v>
      </c>
      <c r="N105" s="247"/>
    </row>
    <row r="106" spans="1:14" ht="23.25" customHeight="1" x14ac:dyDescent="0.25">
      <c r="A106" s="5" t="s">
        <v>96</v>
      </c>
      <c r="B106" s="714"/>
      <c r="C106" s="715"/>
      <c r="D106" s="715"/>
      <c r="E106" s="715"/>
      <c r="F106" s="715"/>
      <c r="G106" s="715"/>
      <c r="H106" s="715"/>
      <c r="I106" s="715"/>
      <c r="J106" s="715"/>
      <c r="K106" s="715"/>
      <c r="L106" s="715"/>
      <c r="M106" s="715"/>
      <c r="N106" s="716"/>
    </row>
    <row r="107" spans="1:14" ht="30" customHeight="1" x14ac:dyDescent="0.25">
      <c r="A107" s="711" t="s">
        <v>51</v>
      </c>
      <c r="B107" s="212" t="s">
        <v>232</v>
      </c>
      <c r="C107" s="274" t="s">
        <v>335</v>
      </c>
      <c r="D107" s="286"/>
      <c r="E107" s="287">
        <v>1</v>
      </c>
      <c r="F107" s="287">
        <v>1</v>
      </c>
      <c r="G107" s="287">
        <v>1</v>
      </c>
      <c r="H107" s="287">
        <v>1</v>
      </c>
      <c r="I107" s="287">
        <v>1</v>
      </c>
      <c r="J107" s="287">
        <v>1</v>
      </c>
      <c r="K107" s="287">
        <v>1</v>
      </c>
      <c r="L107" s="287">
        <v>1</v>
      </c>
      <c r="M107" s="287">
        <v>1</v>
      </c>
      <c r="N107" s="288">
        <v>1</v>
      </c>
    </row>
    <row r="108" spans="1:14" ht="36" customHeight="1" x14ac:dyDescent="0.25">
      <c r="A108" s="712"/>
      <c r="B108" s="72" t="s">
        <v>235</v>
      </c>
      <c r="C108" s="274" t="s">
        <v>336</v>
      </c>
      <c r="D108" s="286"/>
      <c r="E108" s="286"/>
      <c r="F108" s="287">
        <v>1</v>
      </c>
      <c r="G108" s="287">
        <v>1</v>
      </c>
      <c r="H108" s="287">
        <v>1</v>
      </c>
      <c r="I108" s="287">
        <v>1</v>
      </c>
      <c r="J108" s="287">
        <v>1</v>
      </c>
      <c r="K108" s="287">
        <v>1</v>
      </c>
      <c r="L108" s="287">
        <v>1</v>
      </c>
      <c r="M108" s="287">
        <v>1</v>
      </c>
      <c r="N108" s="288">
        <v>1</v>
      </c>
    </row>
    <row r="109" spans="1:14" ht="45" customHeight="1" x14ac:dyDescent="0.25">
      <c r="A109" s="712"/>
      <c r="B109" s="72" t="s">
        <v>235</v>
      </c>
      <c r="C109" s="274" t="s">
        <v>337</v>
      </c>
      <c r="D109" s="286"/>
      <c r="E109" s="286"/>
      <c r="F109" s="287">
        <v>1</v>
      </c>
      <c r="G109" s="287">
        <v>1</v>
      </c>
      <c r="H109" s="287">
        <v>1</v>
      </c>
      <c r="I109" s="287">
        <v>1</v>
      </c>
      <c r="J109" s="287">
        <v>1</v>
      </c>
      <c r="K109" s="287">
        <v>1</v>
      </c>
      <c r="L109" s="287">
        <v>1</v>
      </c>
      <c r="M109" s="287">
        <v>1</v>
      </c>
      <c r="N109" s="288">
        <v>1</v>
      </c>
    </row>
    <row r="110" spans="1:14" ht="33.75" customHeight="1" x14ac:dyDescent="0.25">
      <c r="A110" s="712"/>
      <c r="B110" s="72" t="s">
        <v>235</v>
      </c>
      <c r="C110" s="274" t="s">
        <v>338</v>
      </c>
      <c r="D110" s="286"/>
      <c r="E110" s="286"/>
      <c r="F110" s="287">
        <v>1</v>
      </c>
      <c r="G110" s="287">
        <v>1</v>
      </c>
      <c r="H110" s="287">
        <v>1</v>
      </c>
      <c r="I110" s="287">
        <v>1</v>
      </c>
      <c r="J110" s="287">
        <v>1</v>
      </c>
      <c r="K110" s="287">
        <v>1</v>
      </c>
      <c r="L110" s="287">
        <v>1</v>
      </c>
      <c r="M110" s="287">
        <v>1</v>
      </c>
      <c r="N110" s="288">
        <v>1</v>
      </c>
    </row>
    <row r="111" spans="1:14" ht="27" customHeight="1" x14ac:dyDescent="0.25">
      <c r="A111" s="713"/>
      <c r="B111" s="72" t="s">
        <v>235</v>
      </c>
      <c r="C111" s="274" t="s">
        <v>339</v>
      </c>
      <c r="D111" s="286"/>
      <c r="E111" s="286"/>
      <c r="F111" s="287">
        <v>1</v>
      </c>
      <c r="G111" s="287">
        <v>1</v>
      </c>
      <c r="H111" s="287">
        <v>1</v>
      </c>
      <c r="I111" s="287">
        <v>1</v>
      </c>
      <c r="J111" s="287">
        <v>1</v>
      </c>
      <c r="K111" s="287">
        <v>1</v>
      </c>
      <c r="L111" s="287">
        <v>1</v>
      </c>
      <c r="M111" s="287">
        <v>1</v>
      </c>
      <c r="N111" s="288">
        <v>1</v>
      </c>
    </row>
    <row r="112" spans="1:14" ht="40.5" customHeight="1" x14ac:dyDescent="0.25">
      <c r="A112" s="711" t="s">
        <v>52</v>
      </c>
      <c r="B112" s="212" t="s">
        <v>232</v>
      </c>
      <c r="C112" s="289" t="s">
        <v>340</v>
      </c>
      <c r="D112" s="286"/>
      <c r="E112" s="287">
        <v>1</v>
      </c>
      <c r="F112" s="287">
        <v>1</v>
      </c>
      <c r="G112" s="287">
        <v>1</v>
      </c>
      <c r="H112" s="287">
        <v>1</v>
      </c>
      <c r="I112" s="287">
        <v>1</v>
      </c>
      <c r="J112" s="287">
        <v>1</v>
      </c>
      <c r="K112" s="287">
        <v>1</v>
      </c>
      <c r="L112" s="287">
        <v>1</v>
      </c>
      <c r="M112" s="287">
        <v>1</v>
      </c>
      <c r="N112" s="288">
        <v>1</v>
      </c>
    </row>
    <row r="113" spans="1:14" ht="39.75" customHeight="1" x14ac:dyDescent="0.25">
      <c r="A113" s="712"/>
      <c r="B113" s="72" t="s">
        <v>235</v>
      </c>
      <c r="C113" s="258" t="s">
        <v>341</v>
      </c>
      <c r="D113" s="286"/>
      <c r="E113" s="287"/>
      <c r="F113" s="287">
        <v>1</v>
      </c>
      <c r="G113" s="287">
        <v>1</v>
      </c>
      <c r="H113" s="287">
        <v>1</v>
      </c>
      <c r="I113" s="287">
        <v>1</v>
      </c>
      <c r="J113" s="287">
        <v>1</v>
      </c>
      <c r="K113" s="287">
        <v>1</v>
      </c>
      <c r="L113" s="287">
        <v>1</v>
      </c>
      <c r="M113" s="287">
        <v>1</v>
      </c>
      <c r="N113" s="288">
        <v>1</v>
      </c>
    </row>
    <row r="114" spans="1:14" ht="33.75" customHeight="1" x14ac:dyDescent="0.25">
      <c r="A114" s="712"/>
      <c r="B114" s="72" t="s">
        <v>235</v>
      </c>
      <c r="C114" s="274" t="s">
        <v>342</v>
      </c>
      <c r="D114" s="286"/>
      <c r="E114" s="286"/>
      <c r="F114" s="287">
        <v>1</v>
      </c>
      <c r="G114" s="287">
        <v>1</v>
      </c>
      <c r="H114" s="287">
        <v>1</v>
      </c>
      <c r="I114" s="287">
        <v>1</v>
      </c>
      <c r="J114" s="287">
        <v>1</v>
      </c>
      <c r="K114" s="287">
        <v>1</v>
      </c>
      <c r="L114" s="287">
        <v>1</v>
      </c>
      <c r="M114" s="287">
        <v>1</v>
      </c>
      <c r="N114" s="288">
        <v>1</v>
      </c>
    </row>
    <row r="115" spans="1:14" ht="34.5" customHeight="1" x14ac:dyDescent="0.25">
      <c r="A115" s="713"/>
      <c r="B115" s="72" t="s">
        <v>235</v>
      </c>
      <c r="C115" s="244" t="s">
        <v>343</v>
      </c>
      <c r="D115" s="286"/>
      <c r="E115" s="286"/>
      <c r="F115" s="287">
        <v>1</v>
      </c>
      <c r="G115" s="287">
        <v>1</v>
      </c>
      <c r="H115" s="287">
        <v>1</v>
      </c>
      <c r="I115" s="287">
        <v>1</v>
      </c>
      <c r="J115" s="287">
        <v>1</v>
      </c>
      <c r="K115" s="287">
        <v>1</v>
      </c>
      <c r="L115" s="287">
        <v>1</v>
      </c>
      <c r="M115" s="287">
        <v>1</v>
      </c>
      <c r="N115" s="288">
        <v>1</v>
      </c>
    </row>
    <row r="116" spans="1:14" ht="21" customHeight="1" x14ac:dyDescent="0.25">
      <c r="A116" s="711" t="s">
        <v>53</v>
      </c>
      <c r="B116" s="212" t="s">
        <v>232</v>
      </c>
      <c r="C116" s="274" t="s">
        <v>344</v>
      </c>
      <c r="D116" s="286"/>
      <c r="E116" s="287">
        <v>1</v>
      </c>
      <c r="F116" s="287">
        <v>1</v>
      </c>
      <c r="G116" s="287">
        <v>1</v>
      </c>
      <c r="H116" s="287">
        <v>1</v>
      </c>
      <c r="I116" s="287">
        <v>1</v>
      </c>
      <c r="J116" s="287">
        <v>1</v>
      </c>
      <c r="K116" s="287">
        <v>1</v>
      </c>
      <c r="L116" s="287">
        <v>1</v>
      </c>
      <c r="M116" s="287">
        <v>1</v>
      </c>
      <c r="N116" s="288">
        <v>1</v>
      </c>
    </row>
    <row r="117" spans="1:14" ht="33.75" customHeight="1" x14ac:dyDescent="0.25">
      <c r="A117" s="712"/>
      <c r="B117" s="72" t="s">
        <v>235</v>
      </c>
      <c r="C117" s="274" t="s">
        <v>345</v>
      </c>
      <c r="D117" s="286"/>
      <c r="E117" s="286"/>
      <c r="F117" s="287">
        <v>1</v>
      </c>
      <c r="G117" s="287">
        <v>1</v>
      </c>
      <c r="H117" s="287">
        <v>1</v>
      </c>
      <c r="I117" s="287">
        <v>1</v>
      </c>
      <c r="J117" s="287">
        <v>1</v>
      </c>
      <c r="K117" s="287">
        <v>1</v>
      </c>
      <c r="L117" s="287">
        <v>1</v>
      </c>
      <c r="M117" s="287">
        <v>1</v>
      </c>
      <c r="N117" s="288">
        <v>1</v>
      </c>
    </row>
    <row r="118" spans="1:14" ht="30" customHeight="1" x14ac:dyDescent="0.25">
      <c r="A118" s="712"/>
      <c r="B118" s="72" t="s">
        <v>235</v>
      </c>
      <c r="C118" s="274" t="s">
        <v>346</v>
      </c>
      <c r="D118" s="286"/>
      <c r="E118" s="286"/>
      <c r="F118" s="287">
        <v>1</v>
      </c>
      <c r="G118" s="287">
        <v>1</v>
      </c>
      <c r="H118" s="287">
        <v>1</v>
      </c>
      <c r="I118" s="287">
        <v>1</v>
      </c>
      <c r="J118" s="287">
        <v>1</v>
      </c>
      <c r="K118" s="287">
        <v>1</v>
      </c>
      <c r="L118" s="287">
        <v>1</v>
      </c>
      <c r="M118" s="287">
        <v>1</v>
      </c>
      <c r="N118" s="288">
        <v>1</v>
      </c>
    </row>
    <row r="119" spans="1:14" ht="30" customHeight="1" x14ac:dyDescent="0.25">
      <c r="A119" s="713"/>
      <c r="B119" s="72" t="s">
        <v>235</v>
      </c>
      <c r="C119" s="244" t="s">
        <v>347</v>
      </c>
      <c r="D119" s="286"/>
      <c r="E119" s="286"/>
      <c r="F119" s="287">
        <v>1</v>
      </c>
      <c r="G119" s="287">
        <v>1</v>
      </c>
      <c r="H119" s="287">
        <v>1</v>
      </c>
      <c r="I119" s="287">
        <v>1</v>
      </c>
      <c r="J119" s="287">
        <v>1</v>
      </c>
      <c r="K119" s="287">
        <v>1</v>
      </c>
      <c r="L119" s="287">
        <v>1</v>
      </c>
      <c r="M119" s="287">
        <v>1</v>
      </c>
      <c r="N119" s="288">
        <v>1</v>
      </c>
    </row>
    <row r="120" spans="1:14" ht="42" customHeight="1" x14ac:dyDescent="0.25">
      <c r="A120" s="711" t="s">
        <v>55</v>
      </c>
      <c r="B120" s="212" t="s">
        <v>232</v>
      </c>
      <c r="C120" s="244" t="s">
        <v>350</v>
      </c>
      <c r="D120" s="286"/>
      <c r="E120" s="287">
        <v>1</v>
      </c>
      <c r="F120" s="287">
        <v>1</v>
      </c>
      <c r="G120" s="287">
        <v>1</v>
      </c>
      <c r="H120" s="287">
        <v>1</v>
      </c>
      <c r="I120" s="287">
        <v>1</v>
      </c>
      <c r="J120" s="287">
        <v>1</v>
      </c>
      <c r="K120" s="287">
        <v>1</v>
      </c>
      <c r="L120" s="287">
        <v>1</v>
      </c>
      <c r="M120" s="287">
        <v>1</v>
      </c>
      <c r="N120" s="288">
        <v>1</v>
      </c>
    </row>
    <row r="121" spans="1:14" ht="27" customHeight="1" x14ac:dyDescent="0.25">
      <c r="A121" s="712"/>
      <c r="B121" s="212" t="s">
        <v>235</v>
      </c>
      <c r="C121" s="244" t="s">
        <v>351</v>
      </c>
      <c r="D121" s="286"/>
      <c r="E121" s="287">
        <v>1</v>
      </c>
      <c r="F121" s="287">
        <v>1</v>
      </c>
      <c r="G121" s="287">
        <v>1</v>
      </c>
      <c r="H121" s="287">
        <v>1</v>
      </c>
      <c r="I121" s="287">
        <v>1</v>
      </c>
      <c r="J121" s="287">
        <v>1</v>
      </c>
      <c r="K121" s="287">
        <v>1</v>
      </c>
      <c r="L121" s="287">
        <v>1</v>
      </c>
      <c r="M121" s="287">
        <v>1</v>
      </c>
      <c r="N121" s="288">
        <v>1</v>
      </c>
    </row>
    <row r="122" spans="1:14" ht="33" customHeight="1" x14ac:dyDescent="0.25">
      <c r="A122" s="712"/>
      <c r="B122" s="72" t="s">
        <v>235</v>
      </c>
      <c r="C122" s="274" t="s">
        <v>352</v>
      </c>
      <c r="D122" s="286"/>
      <c r="E122" s="286"/>
      <c r="F122" s="287">
        <v>1</v>
      </c>
      <c r="G122" s="287">
        <v>1</v>
      </c>
      <c r="H122" s="287">
        <v>1</v>
      </c>
      <c r="I122" s="287">
        <v>1</v>
      </c>
      <c r="J122" s="287">
        <v>1</v>
      </c>
      <c r="K122" s="287">
        <v>1</v>
      </c>
      <c r="L122" s="287">
        <v>1</v>
      </c>
      <c r="M122" s="287">
        <v>1</v>
      </c>
      <c r="N122" s="288">
        <v>1</v>
      </c>
    </row>
    <row r="123" spans="1:14" ht="39" customHeight="1" x14ac:dyDescent="0.25">
      <c r="A123" s="712"/>
      <c r="B123" s="72" t="s">
        <v>235</v>
      </c>
      <c r="C123" s="274" t="s">
        <v>353</v>
      </c>
      <c r="D123" s="286"/>
      <c r="E123" s="286"/>
      <c r="F123" s="287">
        <v>1</v>
      </c>
      <c r="G123" s="287">
        <v>1</v>
      </c>
      <c r="H123" s="287">
        <v>1</v>
      </c>
      <c r="I123" s="287">
        <v>1</v>
      </c>
      <c r="J123" s="287">
        <v>1</v>
      </c>
      <c r="K123" s="287">
        <v>1</v>
      </c>
      <c r="L123" s="287">
        <v>1</v>
      </c>
      <c r="M123" s="287">
        <v>1</v>
      </c>
      <c r="N123" s="288">
        <v>1</v>
      </c>
    </row>
    <row r="124" spans="1:14" ht="38.25" customHeight="1" x14ac:dyDescent="0.25">
      <c r="A124" s="712"/>
      <c r="B124" s="72" t="s">
        <v>235</v>
      </c>
      <c r="C124" s="244" t="s">
        <v>354</v>
      </c>
      <c r="D124" s="286"/>
      <c r="E124" s="286"/>
      <c r="F124" s="287">
        <v>1</v>
      </c>
      <c r="G124" s="287">
        <v>1</v>
      </c>
      <c r="H124" s="287">
        <v>1</v>
      </c>
      <c r="I124" s="287">
        <v>1</v>
      </c>
      <c r="J124" s="287">
        <v>1</v>
      </c>
      <c r="K124" s="287">
        <v>1</v>
      </c>
      <c r="L124" s="287">
        <v>1</v>
      </c>
      <c r="M124" s="287">
        <v>1</v>
      </c>
      <c r="N124" s="288">
        <v>1</v>
      </c>
    </row>
    <row r="125" spans="1:14" ht="33.75" customHeight="1" x14ac:dyDescent="0.25">
      <c r="A125" s="713"/>
      <c r="B125" s="72" t="s">
        <v>235</v>
      </c>
      <c r="C125" s="244" t="s">
        <v>355</v>
      </c>
      <c r="D125" s="286"/>
      <c r="E125" s="286"/>
      <c r="F125" s="287">
        <v>1</v>
      </c>
      <c r="G125" s="287">
        <v>1</v>
      </c>
      <c r="H125" s="287">
        <v>1</v>
      </c>
      <c r="I125" s="287">
        <v>1</v>
      </c>
      <c r="J125" s="287">
        <v>1</v>
      </c>
      <c r="K125" s="287">
        <v>1</v>
      </c>
      <c r="L125" s="287">
        <v>1</v>
      </c>
      <c r="M125" s="287">
        <v>1</v>
      </c>
      <c r="N125" s="288">
        <v>1</v>
      </c>
    </row>
    <row r="126" spans="1:14" ht="40.5" customHeight="1" x14ac:dyDescent="0.25">
      <c r="A126" s="717" t="s">
        <v>357</v>
      </c>
      <c r="B126" s="212" t="s">
        <v>232</v>
      </c>
      <c r="C126" s="289" t="s">
        <v>358</v>
      </c>
      <c r="D126" s="286"/>
      <c r="E126" s="287">
        <v>1</v>
      </c>
      <c r="F126" s="287">
        <v>1</v>
      </c>
      <c r="G126" s="287">
        <v>1</v>
      </c>
      <c r="H126" s="287">
        <v>1</v>
      </c>
      <c r="I126" s="287">
        <v>1</v>
      </c>
      <c r="J126" s="287">
        <v>1</v>
      </c>
      <c r="K126" s="287">
        <v>1</v>
      </c>
      <c r="L126" s="287">
        <v>1</v>
      </c>
      <c r="M126" s="287">
        <v>1</v>
      </c>
      <c r="N126" s="288">
        <v>1</v>
      </c>
    </row>
    <row r="127" spans="1:14" ht="33.75" customHeight="1" x14ac:dyDescent="0.25">
      <c r="A127" s="718"/>
      <c r="B127" s="72" t="s">
        <v>235</v>
      </c>
      <c r="C127" s="289" t="s">
        <v>359</v>
      </c>
      <c r="D127" s="286"/>
      <c r="E127" s="286"/>
      <c r="F127" s="287">
        <v>1</v>
      </c>
      <c r="G127" s="287">
        <v>1</v>
      </c>
      <c r="H127" s="287">
        <v>1</v>
      </c>
      <c r="I127" s="287">
        <v>1</v>
      </c>
      <c r="J127" s="287">
        <v>1</v>
      </c>
      <c r="K127" s="287">
        <v>1</v>
      </c>
      <c r="L127" s="287">
        <v>1</v>
      </c>
      <c r="M127" s="287">
        <v>1</v>
      </c>
      <c r="N127" s="288">
        <v>1</v>
      </c>
    </row>
    <row r="128" spans="1:14" ht="48" customHeight="1" x14ac:dyDescent="0.25">
      <c r="A128" s="718"/>
      <c r="B128" s="72" t="s">
        <v>235</v>
      </c>
      <c r="C128" s="289" t="s">
        <v>360</v>
      </c>
      <c r="D128" s="286"/>
      <c r="E128" s="286"/>
      <c r="F128" s="287">
        <v>1</v>
      </c>
      <c r="G128" s="287">
        <v>1</v>
      </c>
      <c r="H128" s="287">
        <v>1</v>
      </c>
      <c r="I128" s="287">
        <v>1</v>
      </c>
      <c r="J128" s="287">
        <v>1</v>
      </c>
      <c r="K128" s="287">
        <v>1</v>
      </c>
      <c r="L128" s="287">
        <v>1</v>
      </c>
      <c r="M128" s="287">
        <v>1</v>
      </c>
      <c r="N128" s="288">
        <v>1</v>
      </c>
    </row>
    <row r="129" spans="1:14" ht="39" customHeight="1" x14ac:dyDescent="0.25">
      <c r="A129" s="718"/>
      <c r="B129" s="72" t="s">
        <v>235</v>
      </c>
      <c r="C129" s="289" t="s">
        <v>361</v>
      </c>
      <c r="D129" s="286"/>
      <c r="E129" s="286"/>
      <c r="F129" s="287">
        <v>1</v>
      </c>
      <c r="G129" s="287">
        <v>1</v>
      </c>
      <c r="H129" s="287">
        <v>1</v>
      </c>
      <c r="I129" s="287">
        <v>1</v>
      </c>
      <c r="J129" s="287">
        <v>1</v>
      </c>
      <c r="K129" s="287">
        <v>1</v>
      </c>
      <c r="L129" s="287">
        <v>1</v>
      </c>
      <c r="M129" s="287">
        <v>1</v>
      </c>
      <c r="N129" s="288">
        <v>1</v>
      </c>
    </row>
    <row r="130" spans="1:14" ht="42.75" customHeight="1" x14ac:dyDescent="0.25">
      <c r="A130" s="718"/>
      <c r="B130" s="72" t="s">
        <v>235</v>
      </c>
      <c r="C130" s="289" t="s">
        <v>362</v>
      </c>
      <c r="D130" s="286"/>
      <c r="E130" s="286"/>
      <c r="F130" s="287">
        <v>1</v>
      </c>
      <c r="G130" s="287">
        <v>1</v>
      </c>
      <c r="H130" s="287">
        <v>1</v>
      </c>
      <c r="I130" s="287">
        <v>1</v>
      </c>
      <c r="J130" s="287">
        <v>1</v>
      </c>
      <c r="K130" s="287">
        <v>1</v>
      </c>
      <c r="L130" s="287">
        <v>1</v>
      </c>
      <c r="M130" s="287">
        <v>1</v>
      </c>
      <c r="N130" s="288">
        <v>1</v>
      </c>
    </row>
    <row r="131" spans="1:14" ht="38.25" customHeight="1" x14ac:dyDescent="0.25">
      <c r="A131" s="719"/>
      <c r="B131" s="72" t="s">
        <v>235</v>
      </c>
      <c r="C131" s="289" t="s">
        <v>363</v>
      </c>
      <c r="D131" s="286"/>
      <c r="E131" s="286"/>
      <c r="F131" s="287">
        <v>1</v>
      </c>
      <c r="G131" s="287">
        <v>1</v>
      </c>
      <c r="H131" s="287">
        <v>1</v>
      </c>
      <c r="I131" s="287">
        <v>1</v>
      </c>
      <c r="J131" s="287">
        <v>1</v>
      </c>
      <c r="K131" s="287">
        <v>1</v>
      </c>
      <c r="L131" s="287">
        <v>1</v>
      </c>
      <c r="M131" s="287">
        <v>1</v>
      </c>
      <c r="N131" s="288">
        <v>1</v>
      </c>
    </row>
    <row r="132" spans="1:14" ht="24.75" customHeight="1" x14ac:dyDescent="0.25">
      <c r="A132" s="711" t="s">
        <v>366</v>
      </c>
      <c r="B132" s="212" t="s">
        <v>232</v>
      </c>
      <c r="C132" s="289" t="s">
        <v>367</v>
      </c>
      <c r="D132" s="286"/>
      <c r="E132" s="287">
        <v>1</v>
      </c>
      <c r="F132" s="287">
        <v>1</v>
      </c>
      <c r="G132" s="287">
        <v>1</v>
      </c>
      <c r="H132" s="287">
        <v>1</v>
      </c>
      <c r="I132" s="287">
        <v>1</v>
      </c>
      <c r="J132" s="287">
        <v>1</v>
      </c>
      <c r="K132" s="287">
        <v>1</v>
      </c>
      <c r="L132" s="287">
        <v>1</v>
      </c>
      <c r="M132" s="287">
        <v>1</v>
      </c>
      <c r="N132" s="290"/>
    </row>
    <row r="133" spans="1:14" ht="35.25" customHeight="1" x14ac:dyDescent="0.25">
      <c r="A133" s="712"/>
      <c r="B133" s="212" t="s">
        <v>232</v>
      </c>
      <c r="C133" s="289" t="s">
        <v>368</v>
      </c>
      <c r="D133" s="286"/>
      <c r="E133" s="287">
        <v>1</v>
      </c>
      <c r="F133" s="287">
        <v>1</v>
      </c>
      <c r="G133" s="287">
        <v>1</v>
      </c>
      <c r="H133" s="287">
        <v>1</v>
      </c>
      <c r="I133" s="287">
        <v>1</v>
      </c>
      <c r="J133" s="287">
        <v>1</v>
      </c>
      <c r="K133" s="287">
        <v>1</v>
      </c>
      <c r="L133" s="287">
        <v>1</v>
      </c>
      <c r="M133" s="287">
        <v>1</v>
      </c>
      <c r="N133" s="290"/>
    </row>
    <row r="134" spans="1:14" ht="32.25" customHeight="1" x14ac:dyDescent="0.25">
      <c r="A134" s="713"/>
      <c r="B134" s="212" t="s">
        <v>232</v>
      </c>
      <c r="C134" s="289" t="s">
        <v>369</v>
      </c>
      <c r="D134" s="286"/>
      <c r="E134" s="287">
        <v>1</v>
      </c>
      <c r="F134" s="287">
        <v>1</v>
      </c>
      <c r="G134" s="287">
        <v>1</v>
      </c>
      <c r="H134" s="287">
        <v>1</v>
      </c>
      <c r="I134" s="287">
        <v>1</v>
      </c>
      <c r="J134" s="287">
        <v>1</v>
      </c>
      <c r="K134" s="287">
        <v>1</v>
      </c>
      <c r="L134" s="287">
        <v>1</v>
      </c>
      <c r="M134" s="287">
        <v>1</v>
      </c>
      <c r="N134" s="290"/>
    </row>
    <row r="135" spans="1:14" ht="41.25" customHeight="1" x14ac:dyDescent="0.25">
      <c r="A135" s="711" t="s">
        <v>60</v>
      </c>
      <c r="B135" s="212" t="s">
        <v>232</v>
      </c>
      <c r="C135" s="244" t="s">
        <v>370</v>
      </c>
      <c r="D135" s="286"/>
      <c r="E135" s="287">
        <v>1</v>
      </c>
      <c r="F135" s="287">
        <v>1</v>
      </c>
      <c r="G135" s="287">
        <v>1</v>
      </c>
      <c r="H135" s="287">
        <v>1</v>
      </c>
      <c r="I135" s="287">
        <v>1</v>
      </c>
      <c r="J135" s="287">
        <v>1</v>
      </c>
      <c r="K135" s="287">
        <v>1</v>
      </c>
      <c r="L135" s="287">
        <v>1</v>
      </c>
      <c r="M135" s="287">
        <v>1</v>
      </c>
      <c r="N135" s="288">
        <v>1</v>
      </c>
    </row>
    <row r="136" spans="1:14" ht="33" customHeight="1" x14ac:dyDescent="0.25">
      <c r="A136" s="712"/>
      <c r="B136" s="72" t="s">
        <v>235</v>
      </c>
      <c r="C136" s="274" t="s">
        <v>371</v>
      </c>
      <c r="D136" s="286"/>
      <c r="E136" s="286"/>
      <c r="F136" s="287">
        <v>1</v>
      </c>
      <c r="G136" s="287">
        <v>1</v>
      </c>
      <c r="H136" s="287">
        <v>1</v>
      </c>
      <c r="I136" s="287">
        <v>1</v>
      </c>
      <c r="J136" s="287">
        <v>1</v>
      </c>
      <c r="K136" s="287">
        <v>1</v>
      </c>
      <c r="L136" s="287">
        <v>1</v>
      </c>
      <c r="M136" s="287">
        <v>1</v>
      </c>
      <c r="N136" s="288">
        <v>1</v>
      </c>
    </row>
    <row r="137" spans="1:14" ht="41.25" customHeight="1" x14ac:dyDescent="0.25">
      <c r="A137" s="712"/>
      <c r="B137" s="72" t="s">
        <v>235</v>
      </c>
      <c r="C137" s="274" t="s">
        <v>372</v>
      </c>
      <c r="D137" s="286"/>
      <c r="E137" s="286"/>
      <c r="F137" s="287">
        <v>1</v>
      </c>
      <c r="G137" s="287">
        <v>1</v>
      </c>
      <c r="H137" s="287">
        <v>1</v>
      </c>
      <c r="I137" s="287">
        <v>1</v>
      </c>
      <c r="J137" s="287">
        <v>1</v>
      </c>
      <c r="K137" s="287">
        <v>1</v>
      </c>
      <c r="L137" s="287">
        <v>1</v>
      </c>
      <c r="M137" s="286"/>
      <c r="N137" s="288">
        <v>1</v>
      </c>
    </row>
    <row r="138" spans="1:14" ht="32.25" customHeight="1" x14ac:dyDescent="0.25">
      <c r="A138" s="712"/>
      <c r="B138" s="72" t="s">
        <v>235</v>
      </c>
      <c r="C138" s="274" t="s">
        <v>373</v>
      </c>
      <c r="D138" s="286"/>
      <c r="E138" s="286"/>
      <c r="F138" s="287">
        <v>1</v>
      </c>
      <c r="G138" s="287">
        <v>1</v>
      </c>
      <c r="H138" s="287">
        <v>1</v>
      </c>
      <c r="I138" s="287">
        <v>1</v>
      </c>
      <c r="J138" s="287">
        <v>1</v>
      </c>
      <c r="K138" s="287">
        <v>1</v>
      </c>
      <c r="L138" s="287">
        <v>1</v>
      </c>
      <c r="M138" s="286"/>
      <c r="N138" s="288">
        <v>1</v>
      </c>
    </row>
    <row r="139" spans="1:14" ht="42.75" customHeight="1" x14ac:dyDescent="0.25">
      <c r="A139" s="712"/>
      <c r="B139" s="72" t="s">
        <v>235</v>
      </c>
      <c r="C139" s="274" t="s">
        <v>374</v>
      </c>
      <c r="D139" s="286"/>
      <c r="E139" s="286"/>
      <c r="F139" s="287">
        <v>1</v>
      </c>
      <c r="G139" s="287">
        <v>1</v>
      </c>
      <c r="H139" s="287">
        <v>1</v>
      </c>
      <c r="I139" s="287">
        <v>1</v>
      </c>
      <c r="J139" s="287">
        <v>1</v>
      </c>
      <c r="K139" s="287">
        <v>1</v>
      </c>
      <c r="L139" s="287">
        <v>1</v>
      </c>
      <c r="M139" s="286"/>
      <c r="N139" s="288">
        <v>1</v>
      </c>
    </row>
    <row r="140" spans="1:14" ht="39" customHeight="1" x14ac:dyDescent="0.25">
      <c r="A140" s="712"/>
      <c r="B140" s="72" t="s">
        <v>235</v>
      </c>
      <c r="C140" s="274" t="s">
        <v>375</v>
      </c>
      <c r="D140" s="286"/>
      <c r="E140" s="286"/>
      <c r="F140" s="287">
        <v>1</v>
      </c>
      <c r="G140" s="287">
        <v>1</v>
      </c>
      <c r="H140" s="287">
        <v>1</v>
      </c>
      <c r="I140" s="287">
        <v>1</v>
      </c>
      <c r="J140" s="287">
        <v>1</v>
      </c>
      <c r="K140" s="287">
        <v>1</v>
      </c>
      <c r="L140" s="287">
        <v>1</v>
      </c>
      <c r="M140" s="286"/>
      <c r="N140" s="288">
        <v>1</v>
      </c>
    </row>
    <row r="141" spans="1:14" ht="35.25" customHeight="1" x14ac:dyDescent="0.25">
      <c r="A141" s="712"/>
      <c r="B141" s="72" t="s">
        <v>235</v>
      </c>
      <c r="C141" s="274" t="s">
        <v>376</v>
      </c>
      <c r="D141" s="286"/>
      <c r="E141" s="286"/>
      <c r="F141" s="287">
        <v>1</v>
      </c>
      <c r="G141" s="287">
        <v>1</v>
      </c>
      <c r="H141" s="287">
        <v>1</v>
      </c>
      <c r="I141" s="287">
        <v>1</v>
      </c>
      <c r="J141" s="287">
        <v>1</v>
      </c>
      <c r="K141" s="287">
        <v>1</v>
      </c>
      <c r="L141" s="287">
        <v>1</v>
      </c>
      <c r="M141" s="286"/>
      <c r="N141" s="288">
        <v>1</v>
      </c>
    </row>
    <row r="142" spans="1:14" ht="41.25" customHeight="1" x14ac:dyDescent="0.25">
      <c r="A142" s="712"/>
      <c r="B142" s="72" t="s">
        <v>235</v>
      </c>
      <c r="C142" s="274" t="s">
        <v>377</v>
      </c>
      <c r="D142" s="286"/>
      <c r="E142" s="286"/>
      <c r="F142" s="287">
        <v>1</v>
      </c>
      <c r="G142" s="287">
        <v>1</v>
      </c>
      <c r="H142" s="287">
        <v>1</v>
      </c>
      <c r="I142" s="287">
        <v>1</v>
      </c>
      <c r="J142" s="287">
        <v>1</v>
      </c>
      <c r="K142" s="287">
        <v>1</v>
      </c>
      <c r="L142" s="287">
        <v>1</v>
      </c>
      <c r="M142" s="286"/>
      <c r="N142" s="288">
        <v>1</v>
      </c>
    </row>
    <row r="143" spans="1:14" ht="51" customHeight="1" x14ac:dyDescent="0.25">
      <c r="A143" s="712"/>
      <c r="B143" s="72" t="s">
        <v>235</v>
      </c>
      <c r="C143" s="274" t="s">
        <v>378</v>
      </c>
      <c r="D143" s="286"/>
      <c r="E143" s="286"/>
      <c r="F143" s="287">
        <v>1</v>
      </c>
      <c r="G143" s="287">
        <v>1</v>
      </c>
      <c r="H143" s="287">
        <v>1</v>
      </c>
      <c r="I143" s="287">
        <v>1</v>
      </c>
      <c r="J143" s="287">
        <v>1</v>
      </c>
      <c r="K143" s="287">
        <v>1</v>
      </c>
      <c r="L143" s="287">
        <v>1</v>
      </c>
      <c r="M143" s="286"/>
      <c r="N143" s="288">
        <v>1</v>
      </c>
    </row>
    <row r="144" spans="1:14" ht="32.25" thickBot="1" x14ac:dyDescent="0.3">
      <c r="A144" s="713"/>
      <c r="B144" s="72" t="s">
        <v>235</v>
      </c>
      <c r="C144" s="244" t="s">
        <v>379</v>
      </c>
      <c r="D144" s="286"/>
      <c r="E144" s="286"/>
      <c r="F144" s="287">
        <v>1</v>
      </c>
      <c r="G144" s="287">
        <v>1</v>
      </c>
      <c r="H144" s="287">
        <v>1</v>
      </c>
      <c r="I144" s="287">
        <v>1</v>
      </c>
      <c r="J144" s="287">
        <v>1</v>
      </c>
      <c r="K144" s="287">
        <v>1</v>
      </c>
      <c r="L144" s="287">
        <v>1</v>
      </c>
      <c r="M144" s="286"/>
      <c r="N144" s="288">
        <v>1</v>
      </c>
    </row>
    <row r="145" spans="1:14" ht="34.5" customHeight="1" x14ac:dyDescent="0.25">
      <c r="A145" s="5" t="s">
        <v>99</v>
      </c>
      <c r="B145" s="720"/>
      <c r="C145" s="720"/>
      <c r="D145" s="720"/>
      <c r="E145" s="720"/>
      <c r="F145" s="720"/>
      <c r="G145" s="720"/>
      <c r="H145" s="720"/>
      <c r="I145" s="720"/>
      <c r="J145" s="720"/>
      <c r="K145" s="720"/>
      <c r="L145" s="720"/>
      <c r="M145" s="720"/>
      <c r="N145" s="721"/>
    </row>
    <row r="146" spans="1:14" ht="32.25" customHeight="1" x14ac:dyDescent="0.25">
      <c r="A146" s="732" t="s">
        <v>23</v>
      </c>
      <c r="B146" s="309" t="s">
        <v>232</v>
      </c>
      <c r="C146" s="310" t="s">
        <v>275</v>
      </c>
      <c r="D146" s="311"/>
      <c r="E146" s="311">
        <v>1</v>
      </c>
      <c r="F146" s="311"/>
      <c r="G146" s="311">
        <v>1</v>
      </c>
      <c r="H146" s="311">
        <v>1</v>
      </c>
      <c r="I146" s="311">
        <v>1</v>
      </c>
      <c r="J146" s="311">
        <v>1</v>
      </c>
      <c r="K146" s="311">
        <v>1</v>
      </c>
      <c r="L146" s="311">
        <v>1</v>
      </c>
      <c r="M146" s="311">
        <v>1</v>
      </c>
      <c r="N146" s="312"/>
    </row>
    <row r="147" spans="1:14" ht="37.5" customHeight="1" x14ac:dyDescent="0.25">
      <c r="A147" s="733"/>
      <c r="B147" s="309" t="s">
        <v>235</v>
      </c>
      <c r="C147" s="310" t="s">
        <v>276</v>
      </c>
      <c r="D147" s="311"/>
      <c r="E147" s="311"/>
      <c r="F147" s="311">
        <v>1</v>
      </c>
      <c r="G147" s="311"/>
      <c r="H147" s="311"/>
      <c r="I147" s="311"/>
      <c r="J147" s="311"/>
      <c r="K147" s="311"/>
      <c r="L147" s="311"/>
      <c r="M147" s="311"/>
      <c r="N147" s="312"/>
    </row>
    <row r="148" spans="1:14" ht="30.75" customHeight="1" x14ac:dyDescent="0.25">
      <c r="A148" s="10" t="s">
        <v>33</v>
      </c>
      <c r="B148" s="72" t="s">
        <v>232</v>
      </c>
      <c r="C148" s="258" t="s">
        <v>302</v>
      </c>
      <c r="D148" s="245"/>
      <c r="E148" s="246">
        <v>1</v>
      </c>
      <c r="F148" s="246">
        <v>1</v>
      </c>
      <c r="G148" s="246">
        <v>1</v>
      </c>
      <c r="H148" s="246">
        <v>1</v>
      </c>
      <c r="I148" s="246">
        <v>1</v>
      </c>
      <c r="J148" s="246">
        <v>1</v>
      </c>
      <c r="K148" s="246">
        <v>1</v>
      </c>
      <c r="L148" s="246">
        <v>1</v>
      </c>
      <c r="M148" s="246">
        <v>1</v>
      </c>
      <c r="N148" s="247"/>
    </row>
    <row r="149" spans="1:14" ht="30.75" customHeight="1" x14ac:dyDescent="0.25">
      <c r="A149" s="732" t="s">
        <v>37</v>
      </c>
      <c r="B149" s="72" t="s">
        <v>232</v>
      </c>
      <c r="C149" s="258" t="s">
        <v>304</v>
      </c>
      <c r="D149" s="245" t="s">
        <v>267</v>
      </c>
      <c r="E149" s="246">
        <v>1</v>
      </c>
      <c r="F149" s="245" t="s">
        <v>267</v>
      </c>
      <c r="G149" s="246">
        <v>1</v>
      </c>
      <c r="H149" s="246">
        <v>1</v>
      </c>
      <c r="I149" s="246">
        <v>1</v>
      </c>
      <c r="J149" s="246">
        <v>1</v>
      </c>
      <c r="K149" s="246">
        <v>1</v>
      </c>
      <c r="L149" s="246">
        <v>1</v>
      </c>
      <c r="M149" s="246">
        <v>1</v>
      </c>
      <c r="N149" s="247" t="s">
        <v>267</v>
      </c>
    </row>
    <row r="150" spans="1:14" ht="48.75" customHeight="1" x14ac:dyDescent="0.25">
      <c r="A150" s="733"/>
      <c r="B150" s="72" t="s">
        <v>235</v>
      </c>
      <c r="C150" s="244" t="s">
        <v>305</v>
      </c>
      <c r="D150" s="265" t="s">
        <v>267</v>
      </c>
      <c r="E150" s="266" t="s">
        <v>267</v>
      </c>
      <c r="F150" s="265">
        <v>1</v>
      </c>
      <c r="G150" s="200" t="s">
        <v>267</v>
      </c>
      <c r="H150" s="200" t="s">
        <v>267</v>
      </c>
      <c r="I150" s="200" t="s">
        <v>267</v>
      </c>
      <c r="J150" s="200" t="s">
        <v>267</v>
      </c>
      <c r="K150" s="200" t="s">
        <v>267</v>
      </c>
      <c r="L150" s="200" t="s">
        <v>267</v>
      </c>
      <c r="M150" s="200" t="s">
        <v>267</v>
      </c>
      <c r="N150" s="247" t="s">
        <v>267</v>
      </c>
    </row>
    <row r="151" spans="1:14" ht="27" customHeight="1" x14ac:dyDescent="0.25">
      <c r="A151" s="732" t="s">
        <v>39</v>
      </c>
      <c r="B151" s="267" t="s">
        <v>232</v>
      </c>
      <c r="C151" s="258" t="s">
        <v>307</v>
      </c>
      <c r="D151" s="268" t="s">
        <v>267</v>
      </c>
      <c r="E151" s="269">
        <v>1</v>
      </c>
      <c r="F151" s="268" t="s">
        <v>267</v>
      </c>
      <c r="G151" s="269">
        <v>1</v>
      </c>
      <c r="H151" s="269">
        <v>1</v>
      </c>
      <c r="I151" s="269">
        <v>1</v>
      </c>
      <c r="J151" s="269">
        <v>1</v>
      </c>
      <c r="K151" s="269">
        <v>1</v>
      </c>
      <c r="L151" s="269">
        <v>1</v>
      </c>
      <c r="M151" s="269">
        <v>1</v>
      </c>
      <c r="N151" s="270" t="s">
        <v>267</v>
      </c>
    </row>
    <row r="152" spans="1:14" ht="31.5" customHeight="1" thickBot="1" x14ac:dyDescent="0.3">
      <c r="A152" s="734"/>
      <c r="B152" s="212" t="s">
        <v>235</v>
      </c>
      <c r="C152" s="244" t="s">
        <v>308</v>
      </c>
      <c r="D152" s="271" t="s">
        <v>267</v>
      </c>
      <c r="E152" s="260" t="s">
        <v>267</v>
      </c>
      <c r="F152" s="271">
        <v>1</v>
      </c>
      <c r="G152" s="260" t="s">
        <v>267</v>
      </c>
      <c r="H152" s="260" t="s">
        <v>267</v>
      </c>
      <c r="I152" s="260" t="s">
        <v>267</v>
      </c>
      <c r="J152" s="260" t="s">
        <v>267</v>
      </c>
      <c r="K152" s="260" t="s">
        <v>267</v>
      </c>
      <c r="L152" s="260" t="s">
        <v>267</v>
      </c>
      <c r="M152" s="260" t="s">
        <v>267</v>
      </c>
      <c r="N152" s="272" t="s">
        <v>267</v>
      </c>
    </row>
    <row r="153" spans="1:14" ht="27" customHeight="1" x14ac:dyDescent="0.25">
      <c r="A153" s="6" t="s">
        <v>100</v>
      </c>
      <c r="B153" s="720"/>
      <c r="C153" s="720"/>
      <c r="D153" s="720"/>
      <c r="E153" s="720"/>
      <c r="F153" s="720"/>
      <c r="G153" s="720"/>
      <c r="H153" s="720"/>
      <c r="I153" s="720"/>
      <c r="J153" s="720"/>
      <c r="K153" s="720"/>
      <c r="L153" s="720"/>
      <c r="M153" s="720"/>
      <c r="N153" s="721"/>
    </row>
    <row r="154" spans="1:14" ht="21.75" customHeight="1" x14ac:dyDescent="0.25">
      <c r="A154" s="730" t="s">
        <v>54</v>
      </c>
      <c r="B154" s="212" t="s">
        <v>232</v>
      </c>
      <c r="C154" s="244" t="s">
        <v>348</v>
      </c>
      <c r="D154" s="287">
        <v>1</v>
      </c>
      <c r="E154" s="287">
        <v>1</v>
      </c>
      <c r="F154" s="287">
        <v>1</v>
      </c>
      <c r="G154" s="287">
        <v>1</v>
      </c>
      <c r="H154" s="287">
        <v>1</v>
      </c>
      <c r="I154" s="287">
        <v>1</v>
      </c>
      <c r="J154" s="287">
        <v>1</v>
      </c>
      <c r="K154" s="287">
        <v>1</v>
      </c>
      <c r="L154" s="287">
        <v>1</v>
      </c>
      <c r="M154" s="287">
        <v>1</v>
      </c>
      <c r="N154" s="288">
        <v>1</v>
      </c>
    </row>
    <row r="155" spans="1:14" ht="21.75" customHeight="1" x14ac:dyDescent="0.25">
      <c r="A155" s="731"/>
      <c r="B155" s="212" t="s">
        <v>235</v>
      </c>
      <c r="C155" s="261" t="s">
        <v>349</v>
      </c>
      <c r="D155" s="287"/>
      <c r="E155" s="287"/>
      <c r="F155" s="287">
        <v>1</v>
      </c>
      <c r="G155" s="287"/>
      <c r="H155" s="287"/>
      <c r="I155" s="287"/>
      <c r="J155" s="287"/>
      <c r="K155" s="287"/>
      <c r="L155" s="287"/>
      <c r="M155" s="287"/>
      <c r="N155" s="288"/>
    </row>
    <row r="156" spans="1:14" ht="51.75" customHeight="1" x14ac:dyDescent="0.25">
      <c r="A156" s="104" t="s">
        <v>56</v>
      </c>
      <c r="B156" s="212" t="s">
        <v>232</v>
      </c>
      <c r="C156" s="289" t="s">
        <v>356</v>
      </c>
      <c r="D156" s="287"/>
      <c r="E156" s="287">
        <v>1</v>
      </c>
      <c r="F156" s="287">
        <v>1</v>
      </c>
      <c r="G156" s="287">
        <v>1</v>
      </c>
      <c r="H156" s="287">
        <v>1</v>
      </c>
      <c r="I156" s="287">
        <v>1</v>
      </c>
      <c r="J156" s="287">
        <v>1</v>
      </c>
      <c r="K156" s="287">
        <v>1</v>
      </c>
      <c r="L156" s="287">
        <v>1</v>
      </c>
      <c r="M156" s="287">
        <v>1</v>
      </c>
      <c r="N156" s="288">
        <v>1</v>
      </c>
    </row>
    <row r="157" spans="1:14" ht="48" customHeight="1" x14ac:dyDescent="0.25">
      <c r="A157" s="104" t="s">
        <v>58</v>
      </c>
      <c r="B157" s="212" t="s">
        <v>232</v>
      </c>
      <c r="C157" s="289" t="s">
        <v>365</v>
      </c>
      <c r="D157" s="287"/>
      <c r="E157" s="287">
        <v>1</v>
      </c>
      <c r="F157" s="287">
        <v>1</v>
      </c>
      <c r="G157" s="287">
        <v>1</v>
      </c>
      <c r="H157" s="287">
        <v>1</v>
      </c>
      <c r="I157" s="287">
        <v>1</v>
      </c>
      <c r="J157" s="287">
        <v>1</v>
      </c>
      <c r="K157" s="287">
        <v>1</v>
      </c>
      <c r="L157" s="287">
        <v>1</v>
      </c>
      <c r="M157" s="287">
        <v>1</v>
      </c>
      <c r="N157" s="288">
        <v>1</v>
      </c>
    </row>
    <row r="158" spans="1:14" ht="45.75" customHeight="1" thickBot="1" x14ac:dyDescent="0.3">
      <c r="A158" s="105" t="s">
        <v>61</v>
      </c>
      <c r="B158" s="212" t="s">
        <v>232</v>
      </c>
      <c r="C158" s="289" t="s">
        <v>380</v>
      </c>
      <c r="D158" s="287"/>
      <c r="E158" s="287">
        <v>1</v>
      </c>
      <c r="F158" s="287">
        <v>1</v>
      </c>
      <c r="G158" s="287">
        <v>1</v>
      </c>
      <c r="H158" s="287">
        <v>1</v>
      </c>
      <c r="I158" s="287">
        <v>1</v>
      </c>
      <c r="J158" s="287">
        <v>1</v>
      </c>
      <c r="K158" s="287">
        <v>1</v>
      </c>
      <c r="L158" s="287">
        <v>1</v>
      </c>
      <c r="M158" s="287">
        <v>1</v>
      </c>
      <c r="N158" s="288">
        <v>1</v>
      </c>
    </row>
    <row r="159" spans="1:14" ht="24" customHeight="1" x14ac:dyDescent="0.25">
      <c r="A159" s="46" t="s">
        <v>97</v>
      </c>
      <c r="B159" s="720"/>
      <c r="C159" s="720"/>
      <c r="D159" s="720"/>
      <c r="E159" s="720"/>
      <c r="F159" s="720"/>
      <c r="G159" s="720"/>
      <c r="H159" s="720"/>
      <c r="I159" s="720"/>
      <c r="J159" s="720"/>
      <c r="K159" s="720"/>
      <c r="L159" s="720"/>
      <c r="M159" s="720"/>
      <c r="N159" s="721"/>
    </row>
    <row r="160" spans="1:14" x14ac:dyDescent="0.25">
      <c r="A160" s="699" t="s">
        <v>62</v>
      </c>
      <c r="B160" s="72" t="s">
        <v>232</v>
      </c>
      <c r="C160" s="244" t="s">
        <v>381</v>
      </c>
      <c r="D160" s="245"/>
      <c r="E160" s="246">
        <v>1</v>
      </c>
      <c r="F160" s="245"/>
      <c r="G160" s="246">
        <v>1</v>
      </c>
      <c r="H160" s="246">
        <v>1</v>
      </c>
      <c r="I160" s="246">
        <v>1</v>
      </c>
      <c r="J160" s="246">
        <v>1</v>
      </c>
      <c r="K160" s="246">
        <v>1</v>
      </c>
      <c r="L160" s="246">
        <v>1</v>
      </c>
      <c r="M160" s="246">
        <v>1</v>
      </c>
      <c r="N160" s="291" t="s">
        <v>382</v>
      </c>
    </row>
    <row r="161" spans="1:14" ht="31.5" x14ac:dyDescent="0.25">
      <c r="A161" s="699"/>
      <c r="B161" s="72" t="s">
        <v>383</v>
      </c>
      <c r="C161" s="244" t="s">
        <v>384</v>
      </c>
      <c r="D161" s="245"/>
      <c r="E161" s="246"/>
      <c r="F161" s="246">
        <v>1</v>
      </c>
      <c r="G161" s="246"/>
      <c r="H161" s="246"/>
      <c r="I161" s="246"/>
      <c r="J161" s="246"/>
      <c r="K161" s="246"/>
      <c r="L161" s="246"/>
      <c r="M161" s="246"/>
      <c r="N161" s="291"/>
    </row>
    <row r="162" spans="1:14" x14ac:dyDescent="0.25">
      <c r="A162" s="699" t="s">
        <v>63</v>
      </c>
      <c r="B162" s="72" t="s">
        <v>232</v>
      </c>
      <c r="C162" s="244" t="s">
        <v>385</v>
      </c>
      <c r="D162" s="292"/>
      <c r="E162" s="292">
        <v>1</v>
      </c>
      <c r="F162" s="292"/>
      <c r="G162" s="292">
        <v>1</v>
      </c>
      <c r="H162" s="292">
        <v>1</v>
      </c>
      <c r="I162" s="292">
        <v>1</v>
      </c>
      <c r="J162" s="292">
        <v>1</v>
      </c>
      <c r="K162" s="292">
        <v>1</v>
      </c>
      <c r="L162" s="292">
        <v>1</v>
      </c>
      <c r="M162" s="245"/>
      <c r="N162" s="247"/>
    </row>
    <row r="163" spans="1:14" ht="31.5" x14ac:dyDescent="0.25">
      <c r="A163" s="699"/>
      <c r="B163" s="72" t="s">
        <v>383</v>
      </c>
      <c r="C163" s="244" t="s">
        <v>386</v>
      </c>
      <c r="D163" s="245"/>
      <c r="E163" s="245"/>
      <c r="F163" s="246">
        <v>1</v>
      </c>
      <c r="G163" s="245"/>
      <c r="H163" s="245"/>
      <c r="I163" s="245"/>
      <c r="J163" s="245"/>
      <c r="K163" s="245"/>
      <c r="L163" s="245"/>
      <c r="M163" s="245"/>
      <c r="N163" s="247"/>
    </row>
    <row r="164" spans="1:14" x14ac:dyDescent="0.25">
      <c r="A164" s="699" t="s">
        <v>64</v>
      </c>
      <c r="B164" s="72" t="s">
        <v>232</v>
      </c>
      <c r="C164" s="244" t="s">
        <v>387</v>
      </c>
      <c r="D164" s="245"/>
      <c r="E164" s="246">
        <v>1</v>
      </c>
      <c r="F164" s="246"/>
      <c r="G164" s="246">
        <v>1</v>
      </c>
      <c r="H164" s="246">
        <v>1</v>
      </c>
      <c r="I164" s="246">
        <v>1</v>
      </c>
      <c r="J164" s="246">
        <v>1</v>
      </c>
      <c r="K164" s="246">
        <v>1</v>
      </c>
      <c r="L164" s="246">
        <v>1</v>
      </c>
      <c r="M164" s="246">
        <v>1</v>
      </c>
      <c r="N164" s="247"/>
    </row>
    <row r="165" spans="1:14" ht="37.5" customHeight="1" x14ac:dyDescent="0.25">
      <c r="A165" s="699"/>
      <c r="B165" s="72" t="s">
        <v>383</v>
      </c>
      <c r="C165" s="244" t="s">
        <v>388</v>
      </c>
      <c r="D165" s="245"/>
      <c r="E165" s="245"/>
      <c r="F165" s="246">
        <v>1</v>
      </c>
      <c r="G165" s="245"/>
      <c r="H165" s="245"/>
      <c r="I165" s="245"/>
      <c r="J165" s="245"/>
      <c r="K165" s="245"/>
      <c r="L165" s="245"/>
      <c r="M165" s="245"/>
      <c r="N165" s="247"/>
    </row>
    <row r="166" spans="1:14" ht="31.5" x14ac:dyDescent="0.25">
      <c r="A166" s="708" t="s">
        <v>65</v>
      </c>
      <c r="B166" s="72" t="s">
        <v>232</v>
      </c>
      <c r="C166" s="244" t="s">
        <v>389</v>
      </c>
      <c r="D166" s="200"/>
      <c r="E166" s="250">
        <v>1</v>
      </c>
      <c r="F166" s="250">
        <v>1</v>
      </c>
      <c r="G166" s="250">
        <v>1</v>
      </c>
      <c r="H166" s="250">
        <v>1</v>
      </c>
      <c r="I166" s="250">
        <v>1</v>
      </c>
      <c r="J166" s="250">
        <v>1</v>
      </c>
      <c r="K166" s="250">
        <v>1</v>
      </c>
      <c r="L166" s="250">
        <v>1</v>
      </c>
      <c r="M166" s="292">
        <v>1</v>
      </c>
      <c r="N166" s="204"/>
    </row>
    <row r="167" spans="1:14" x14ac:dyDescent="0.25">
      <c r="A167" s="710"/>
      <c r="B167" s="72" t="s">
        <v>232</v>
      </c>
      <c r="C167" s="244" t="s">
        <v>390</v>
      </c>
      <c r="D167" s="200"/>
      <c r="E167" s="250">
        <v>1</v>
      </c>
      <c r="F167" s="250"/>
      <c r="G167" s="250">
        <v>1</v>
      </c>
      <c r="H167" s="250">
        <v>1</v>
      </c>
      <c r="I167" s="250">
        <v>1</v>
      </c>
      <c r="J167" s="250">
        <v>1</v>
      </c>
      <c r="K167" s="250">
        <v>1</v>
      </c>
      <c r="L167" s="250">
        <v>1</v>
      </c>
      <c r="M167" s="292">
        <v>1</v>
      </c>
      <c r="N167" s="204"/>
    </row>
    <row r="168" spans="1:14" x14ac:dyDescent="0.25">
      <c r="A168" s="293" t="s">
        <v>391</v>
      </c>
      <c r="B168" s="72" t="s">
        <v>232</v>
      </c>
      <c r="C168" s="244" t="s">
        <v>392</v>
      </c>
      <c r="D168" s="250"/>
      <c r="E168" s="250">
        <v>1</v>
      </c>
      <c r="F168" s="250">
        <v>1</v>
      </c>
      <c r="G168" s="250">
        <v>1</v>
      </c>
      <c r="H168" s="250">
        <v>1</v>
      </c>
      <c r="I168" s="250">
        <v>1</v>
      </c>
      <c r="J168" s="250">
        <v>1</v>
      </c>
      <c r="K168" s="250">
        <v>1</v>
      </c>
      <c r="L168" s="250">
        <v>1</v>
      </c>
      <c r="M168" s="246">
        <v>1</v>
      </c>
      <c r="N168" s="247"/>
    </row>
    <row r="169" spans="1:14" ht="48" customHeight="1" thickBot="1" x14ac:dyDescent="0.3">
      <c r="A169" s="257" t="s">
        <v>67</v>
      </c>
      <c r="B169" s="72" t="s">
        <v>232</v>
      </c>
      <c r="C169" s="244" t="s">
        <v>393</v>
      </c>
      <c r="D169" s="245"/>
      <c r="E169" s="246">
        <v>1</v>
      </c>
      <c r="F169" s="246">
        <v>1</v>
      </c>
      <c r="G169" s="246">
        <v>1</v>
      </c>
      <c r="H169" s="246">
        <v>1</v>
      </c>
      <c r="I169" s="246">
        <v>1</v>
      </c>
      <c r="J169" s="246">
        <v>1</v>
      </c>
      <c r="K169" s="246">
        <v>1</v>
      </c>
      <c r="L169" s="246">
        <v>1</v>
      </c>
      <c r="M169" s="246">
        <v>1</v>
      </c>
      <c r="N169" s="247"/>
    </row>
    <row r="170" spans="1:14" ht="31.5" x14ac:dyDescent="0.25">
      <c r="A170" s="5" t="s">
        <v>98</v>
      </c>
      <c r="B170" s="720"/>
      <c r="C170" s="720"/>
      <c r="D170" s="720"/>
      <c r="E170" s="720"/>
      <c r="F170" s="720"/>
      <c r="G170" s="720"/>
      <c r="H170" s="720"/>
      <c r="I170" s="720"/>
      <c r="J170" s="720"/>
      <c r="K170" s="720"/>
      <c r="L170" s="720"/>
      <c r="M170" s="720"/>
      <c r="N170" s="721"/>
    </row>
    <row r="171" spans="1:14" ht="24" customHeight="1" x14ac:dyDescent="0.25">
      <c r="A171" s="725" t="s">
        <v>68</v>
      </c>
      <c r="B171" s="72" t="s">
        <v>235</v>
      </c>
      <c r="C171" s="261" t="s">
        <v>394</v>
      </c>
      <c r="D171" s="198"/>
      <c r="E171" s="198"/>
      <c r="F171" s="292">
        <v>1</v>
      </c>
      <c r="G171" s="292"/>
      <c r="H171" s="292"/>
      <c r="I171" s="292"/>
      <c r="J171" s="292"/>
      <c r="K171" s="198"/>
      <c r="L171" s="292"/>
      <c r="M171" s="294"/>
      <c r="N171" s="291"/>
    </row>
    <row r="172" spans="1:14" ht="38.25" customHeight="1" x14ac:dyDescent="0.25">
      <c r="A172" s="725"/>
      <c r="B172" s="295" t="s">
        <v>232</v>
      </c>
      <c r="C172" s="264" t="s">
        <v>395</v>
      </c>
      <c r="D172" s="198"/>
      <c r="E172" s="198"/>
      <c r="F172" s="198"/>
      <c r="G172" s="292">
        <v>1</v>
      </c>
      <c r="H172" s="292">
        <v>1</v>
      </c>
      <c r="I172" s="292">
        <v>1</v>
      </c>
      <c r="J172" s="292">
        <v>1</v>
      </c>
      <c r="K172" s="198"/>
      <c r="L172" s="292">
        <v>1</v>
      </c>
      <c r="M172" s="294">
        <v>1</v>
      </c>
      <c r="N172" s="291"/>
    </row>
    <row r="173" spans="1:14" ht="22.5" customHeight="1" x14ac:dyDescent="0.25">
      <c r="A173" s="725"/>
      <c r="B173" s="12" t="s">
        <v>235</v>
      </c>
      <c r="C173" s="258" t="s">
        <v>396</v>
      </c>
      <c r="D173" s="275"/>
      <c r="E173" s="275"/>
      <c r="F173" s="275"/>
      <c r="G173" s="276">
        <v>1</v>
      </c>
      <c r="H173" s="276">
        <v>1</v>
      </c>
      <c r="I173" s="276">
        <v>1</v>
      </c>
      <c r="J173" s="275"/>
      <c r="K173" s="275"/>
      <c r="L173" s="275"/>
      <c r="M173" s="275"/>
      <c r="N173" s="291"/>
    </row>
    <row r="174" spans="1:14" x14ac:dyDescent="0.25">
      <c r="A174" s="725"/>
      <c r="B174" s="12" t="s">
        <v>235</v>
      </c>
      <c r="C174" s="258" t="s">
        <v>397</v>
      </c>
      <c r="D174" s="275"/>
      <c r="E174" s="275"/>
      <c r="F174" s="275"/>
      <c r="G174" s="276">
        <v>1</v>
      </c>
      <c r="H174" s="276">
        <v>1</v>
      </c>
      <c r="I174" s="276">
        <v>1</v>
      </c>
      <c r="J174" s="275"/>
      <c r="K174" s="275"/>
      <c r="L174" s="275"/>
      <c r="M174" s="275"/>
      <c r="N174" s="291"/>
    </row>
    <row r="175" spans="1:14" x14ac:dyDescent="0.25">
      <c r="A175" s="725"/>
      <c r="B175" s="12" t="s">
        <v>235</v>
      </c>
      <c r="C175" s="258" t="s">
        <v>398</v>
      </c>
      <c r="D175" s="200"/>
      <c r="E175" s="200"/>
      <c r="F175" s="200"/>
      <c r="G175" s="250">
        <v>1</v>
      </c>
      <c r="H175" s="250">
        <v>1</v>
      </c>
      <c r="I175" s="250">
        <v>1</v>
      </c>
      <c r="J175" s="200"/>
      <c r="K175" s="200"/>
      <c r="L175" s="200"/>
      <c r="M175" s="200"/>
      <c r="N175" s="291"/>
    </row>
    <row r="176" spans="1:14" x14ac:dyDescent="0.25">
      <c r="A176" s="725"/>
      <c r="B176" s="12" t="s">
        <v>235</v>
      </c>
      <c r="C176" s="258" t="s">
        <v>399</v>
      </c>
      <c r="D176" s="200"/>
      <c r="E176" s="200"/>
      <c r="F176" s="200"/>
      <c r="G176" s="250">
        <v>1</v>
      </c>
      <c r="H176" s="250">
        <v>1</v>
      </c>
      <c r="I176" s="250">
        <v>1</v>
      </c>
      <c r="J176" s="200"/>
      <c r="K176" s="200"/>
      <c r="L176" s="200"/>
      <c r="M176" s="200"/>
      <c r="N176" s="291"/>
    </row>
    <row r="177" spans="1:14" x14ac:dyDescent="0.25">
      <c r="A177" s="725"/>
      <c r="B177" s="12" t="s">
        <v>235</v>
      </c>
      <c r="C177" s="258" t="s">
        <v>400</v>
      </c>
      <c r="D177" s="200"/>
      <c r="E177" s="200"/>
      <c r="F177" s="200"/>
      <c r="G177" s="250">
        <v>1</v>
      </c>
      <c r="H177" s="250">
        <v>1</v>
      </c>
      <c r="I177" s="250">
        <v>1</v>
      </c>
      <c r="J177" s="200"/>
      <c r="K177" s="200"/>
      <c r="L177" s="200"/>
      <c r="M177" s="200"/>
      <c r="N177" s="291"/>
    </row>
    <row r="178" spans="1:14" ht="22.5" customHeight="1" x14ac:dyDescent="0.25">
      <c r="A178" s="725" t="s">
        <v>69</v>
      </c>
      <c r="B178" s="12" t="s">
        <v>232</v>
      </c>
      <c r="C178" s="258" t="s">
        <v>401</v>
      </c>
      <c r="D178" s="296"/>
      <c r="E178" s="294">
        <v>1</v>
      </c>
      <c r="F178" s="296"/>
      <c r="G178" s="294">
        <v>1</v>
      </c>
      <c r="H178" s="294">
        <v>1</v>
      </c>
      <c r="I178" s="294">
        <v>1</v>
      </c>
      <c r="J178" s="294">
        <v>1</v>
      </c>
      <c r="K178" s="294">
        <v>1</v>
      </c>
      <c r="L178" s="294">
        <v>1</v>
      </c>
      <c r="M178" s="294">
        <v>1</v>
      </c>
      <c r="N178" s="247"/>
    </row>
    <row r="179" spans="1:14" ht="40.5" customHeight="1" x14ac:dyDescent="0.25">
      <c r="A179" s="725"/>
      <c r="B179" s="12" t="s">
        <v>235</v>
      </c>
      <c r="C179" s="289" t="s">
        <v>402</v>
      </c>
      <c r="D179" s="294">
        <v>1</v>
      </c>
      <c r="E179" s="296"/>
      <c r="F179" s="294">
        <v>1</v>
      </c>
      <c r="G179" s="294">
        <v>1</v>
      </c>
      <c r="H179" s="294">
        <v>1</v>
      </c>
      <c r="I179" s="294">
        <v>1</v>
      </c>
      <c r="J179" s="296"/>
      <c r="K179" s="296"/>
      <c r="L179" s="296"/>
      <c r="M179" s="296"/>
      <c r="N179" s="247"/>
    </row>
    <row r="180" spans="1:14" ht="30.75" customHeight="1" x14ac:dyDescent="0.25">
      <c r="A180" s="725"/>
      <c r="B180" s="12" t="s">
        <v>235</v>
      </c>
      <c r="C180" s="289" t="s">
        <v>403</v>
      </c>
      <c r="D180" s="294">
        <v>1</v>
      </c>
      <c r="E180" s="296"/>
      <c r="F180" s="294">
        <v>1</v>
      </c>
      <c r="G180" s="294">
        <v>1</v>
      </c>
      <c r="H180" s="294">
        <v>1</v>
      </c>
      <c r="I180" s="294">
        <v>1</v>
      </c>
      <c r="J180" s="296"/>
      <c r="K180" s="296"/>
      <c r="L180" s="296"/>
      <c r="M180" s="296"/>
      <c r="N180" s="247"/>
    </row>
    <row r="181" spans="1:14" ht="38.25" customHeight="1" x14ac:dyDescent="0.25">
      <c r="A181" s="725"/>
      <c r="B181" s="12" t="s">
        <v>235</v>
      </c>
      <c r="C181" s="289" t="s">
        <v>404</v>
      </c>
      <c r="D181" s="294">
        <v>1</v>
      </c>
      <c r="E181" s="296"/>
      <c r="F181" s="294">
        <v>1</v>
      </c>
      <c r="G181" s="294">
        <v>1</v>
      </c>
      <c r="H181" s="294">
        <v>1</v>
      </c>
      <c r="I181" s="294">
        <v>1</v>
      </c>
      <c r="J181" s="296"/>
      <c r="K181" s="296"/>
      <c r="L181" s="296"/>
      <c r="M181" s="296"/>
      <c r="N181" s="247"/>
    </row>
    <row r="182" spans="1:14" ht="24.75" customHeight="1" x14ac:dyDescent="0.25">
      <c r="A182" s="725"/>
      <c r="B182" s="12" t="s">
        <v>235</v>
      </c>
      <c r="C182" s="289" t="s">
        <v>405</v>
      </c>
      <c r="D182" s="294">
        <v>1</v>
      </c>
      <c r="E182" s="296"/>
      <c r="F182" s="294">
        <v>1</v>
      </c>
      <c r="G182" s="294">
        <v>1</v>
      </c>
      <c r="H182" s="294">
        <v>1</v>
      </c>
      <c r="I182" s="294">
        <v>1</v>
      </c>
      <c r="J182" s="296"/>
      <c r="K182" s="296"/>
      <c r="L182" s="296"/>
      <c r="M182" s="296"/>
      <c r="N182" s="247"/>
    </row>
    <row r="183" spans="1:14" ht="24.75" customHeight="1" x14ac:dyDescent="0.25">
      <c r="A183" s="725"/>
      <c r="B183" s="12" t="s">
        <v>235</v>
      </c>
      <c r="C183" s="289" t="s">
        <v>406</v>
      </c>
      <c r="D183" s="294">
        <v>1</v>
      </c>
      <c r="E183" s="296"/>
      <c r="F183" s="294">
        <v>1</v>
      </c>
      <c r="G183" s="294">
        <v>1</v>
      </c>
      <c r="H183" s="294">
        <v>1</v>
      </c>
      <c r="I183" s="294">
        <v>1</v>
      </c>
      <c r="J183" s="296"/>
      <c r="K183" s="296"/>
      <c r="L183" s="296"/>
      <c r="M183" s="296"/>
      <c r="N183" s="247"/>
    </row>
    <row r="184" spans="1:14" ht="24.75" customHeight="1" x14ac:dyDescent="0.25">
      <c r="A184" s="725"/>
      <c r="B184" s="12" t="s">
        <v>235</v>
      </c>
      <c r="C184" s="289" t="s">
        <v>407</v>
      </c>
      <c r="D184" s="294">
        <v>1</v>
      </c>
      <c r="E184" s="296"/>
      <c r="F184" s="294">
        <v>1</v>
      </c>
      <c r="G184" s="294">
        <v>1</v>
      </c>
      <c r="H184" s="294">
        <v>1</v>
      </c>
      <c r="I184" s="294">
        <v>1</v>
      </c>
      <c r="J184" s="296"/>
      <c r="K184" s="296"/>
      <c r="L184" s="296"/>
      <c r="M184" s="296"/>
      <c r="N184" s="247"/>
    </row>
    <row r="185" spans="1:14" ht="24.75" customHeight="1" x14ac:dyDescent="0.25">
      <c r="A185" s="725"/>
      <c r="B185" s="12" t="s">
        <v>235</v>
      </c>
      <c r="C185" s="289" t="s">
        <v>408</v>
      </c>
      <c r="D185" s="294">
        <v>1</v>
      </c>
      <c r="E185" s="296"/>
      <c r="F185" s="294">
        <v>1</v>
      </c>
      <c r="G185" s="294">
        <v>1</v>
      </c>
      <c r="H185" s="294">
        <v>1</v>
      </c>
      <c r="I185" s="294">
        <v>1</v>
      </c>
      <c r="J185" s="296"/>
      <c r="K185" s="296"/>
      <c r="L185" s="296"/>
      <c r="M185" s="296"/>
      <c r="N185" s="247"/>
    </row>
    <row r="186" spans="1:14" ht="24.75" customHeight="1" x14ac:dyDescent="0.25">
      <c r="A186" s="725"/>
      <c r="B186" s="12" t="s">
        <v>235</v>
      </c>
      <c r="C186" s="289" t="s">
        <v>409</v>
      </c>
      <c r="D186" s="294">
        <v>1</v>
      </c>
      <c r="E186" s="296"/>
      <c r="F186" s="294">
        <v>1</v>
      </c>
      <c r="G186" s="294">
        <v>1</v>
      </c>
      <c r="H186" s="294">
        <v>1</v>
      </c>
      <c r="I186" s="294">
        <v>1</v>
      </c>
      <c r="J186" s="296"/>
      <c r="K186" s="296"/>
      <c r="L186" s="296"/>
      <c r="M186" s="296"/>
      <c r="N186" s="247"/>
    </row>
    <row r="187" spans="1:14" ht="24.75" customHeight="1" x14ac:dyDescent="0.25">
      <c r="A187" s="297" t="s">
        <v>70</v>
      </c>
      <c r="B187" s="72" t="s">
        <v>232</v>
      </c>
      <c r="C187" s="264" t="s">
        <v>410</v>
      </c>
      <c r="D187" s="260"/>
      <c r="E187" s="260"/>
      <c r="F187" s="260"/>
      <c r="G187" s="271">
        <v>1</v>
      </c>
      <c r="H187" s="271">
        <v>1</v>
      </c>
      <c r="I187" s="271">
        <v>1</v>
      </c>
      <c r="J187" s="271">
        <v>1</v>
      </c>
      <c r="K187" s="271">
        <v>1</v>
      </c>
      <c r="L187" s="271">
        <v>1</v>
      </c>
      <c r="M187" s="271">
        <v>1</v>
      </c>
      <c r="N187" s="272"/>
    </row>
    <row r="188" spans="1:14" ht="24.75" customHeight="1" x14ac:dyDescent="0.25">
      <c r="A188" s="722" t="s">
        <v>71</v>
      </c>
      <c r="B188" s="72" t="s">
        <v>232</v>
      </c>
      <c r="C188" s="261" t="s">
        <v>411</v>
      </c>
      <c r="D188" s="292"/>
      <c r="E188" s="292">
        <v>1</v>
      </c>
      <c r="F188" s="292"/>
      <c r="G188" s="292">
        <v>1</v>
      </c>
      <c r="H188" s="292">
        <v>1</v>
      </c>
      <c r="I188" s="292">
        <v>1</v>
      </c>
      <c r="J188" s="292">
        <v>1</v>
      </c>
      <c r="K188" s="292">
        <v>1</v>
      </c>
      <c r="L188" s="292">
        <v>1</v>
      </c>
      <c r="M188" s="292">
        <v>1</v>
      </c>
      <c r="N188" s="298"/>
    </row>
    <row r="189" spans="1:14" ht="24.75" customHeight="1" x14ac:dyDescent="0.25">
      <c r="A189" s="723"/>
      <c r="B189" s="72" t="s">
        <v>232</v>
      </c>
      <c r="C189" s="261" t="s">
        <v>412</v>
      </c>
      <c r="D189" s="292"/>
      <c r="E189" s="292">
        <v>1</v>
      </c>
      <c r="F189" s="292"/>
      <c r="G189" s="292">
        <v>1</v>
      </c>
      <c r="H189" s="292">
        <v>1</v>
      </c>
      <c r="I189" s="292">
        <v>1</v>
      </c>
      <c r="J189" s="292">
        <v>1</v>
      </c>
      <c r="K189" s="292">
        <v>1</v>
      </c>
      <c r="L189" s="292">
        <v>1</v>
      </c>
      <c r="M189" s="292">
        <v>1</v>
      </c>
      <c r="N189" s="298"/>
    </row>
    <row r="190" spans="1:14" ht="24.75" customHeight="1" x14ac:dyDescent="0.25">
      <c r="A190" s="723"/>
      <c r="B190" s="12" t="s">
        <v>235</v>
      </c>
      <c r="C190" s="289" t="s">
        <v>413</v>
      </c>
      <c r="D190" s="294">
        <v>1</v>
      </c>
      <c r="E190" s="296"/>
      <c r="F190" s="296"/>
      <c r="G190" s="294">
        <v>1</v>
      </c>
      <c r="H190" s="294">
        <v>1</v>
      </c>
      <c r="I190" s="294">
        <v>1</v>
      </c>
      <c r="J190" s="296"/>
      <c r="K190" s="296"/>
      <c r="L190" s="296"/>
      <c r="M190" s="296"/>
      <c r="N190" s="299"/>
    </row>
    <row r="191" spans="1:14" ht="24.75" customHeight="1" x14ac:dyDescent="0.25">
      <c r="A191" s="723"/>
      <c r="B191" s="12" t="s">
        <v>235</v>
      </c>
      <c r="C191" s="289" t="s">
        <v>414</v>
      </c>
      <c r="D191" s="294">
        <v>1</v>
      </c>
      <c r="E191" s="296"/>
      <c r="F191" s="296"/>
      <c r="G191" s="294">
        <v>1</v>
      </c>
      <c r="H191" s="294">
        <v>1</v>
      </c>
      <c r="I191" s="294">
        <v>1</v>
      </c>
      <c r="J191" s="296"/>
      <c r="K191" s="296"/>
      <c r="L191" s="296"/>
      <c r="M191" s="296"/>
      <c r="N191" s="299"/>
    </row>
    <row r="192" spans="1:14" ht="24.75" customHeight="1" x14ac:dyDescent="0.25">
      <c r="A192" s="723"/>
      <c r="B192" s="12" t="s">
        <v>235</v>
      </c>
      <c r="C192" s="289" t="s">
        <v>414</v>
      </c>
      <c r="D192" s="294">
        <v>1</v>
      </c>
      <c r="E192" s="296"/>
      <c r="F192" s="296"/>
      <c r="G192" s="294">
        <v>1</v>
      </c>
      <c r="H192" s="294">
        <v>1</v>
      </c>
      <c r="I192" s="294">
        <v>1</v>
      </c>
      <c r="J192" s="296"/>
      <c r="K192" s="296"/>
      <c r="L192" s="296"/>
      <c r="M192" s="296"/>
      <c r="N192" s="299"/>
    </row>
    <row r="193" spans="1:14" ht="24.75" customHeight="1" x14ac:dyDescent="0.25">
      <c r="A193" s="723"/>
      <c r="B193" s="12" t="s">
        <v>235</v>
      </c>
      <c r="C193" s="258" t="s">
        <v>415</v>
      </c>
      <c r="D193" s="292">
        <v>1</v>
      </c>
      <c r="E193" s="198"/>
      <c r="F193" s="198"/>
      <c r="G193" s="292">
        <v>1</v>
      </c>
      <c r="H193" s="292">
        <v>1</v>
      </c>
      <c r="I193" s="292">
        <v>1</v>
      </c>
      <c r="J193" s="198"/>
      <c r="K193" s="198"/>
      <c r="L193" s="198"/>
      <c r="M193" s="198"/>
      <c r="N193" s="291"/>
    </row>
    <row r="194" spans="1:14" ht="24.75" customHeight="1" x14ac:dyDescent="0.25">
      <c r="A194" s="723"/>
      <c r="B194" s="12" t="s">
        <v>235</v>
      </c>
      <c r="C194" s="258" t="s">
        <v>416</v>
      </c>
      <c r="D194" s="292">
        <v>1</v>
      </c>
      <c r="E194" s="198"/>
      <c r="F194" s="198"/>
      <c r="G194" s="292">
        <v>1</v>
      </c>
      <c r="H194" s="292">
        <v>1</v>
      </c>
      <c r="I194" s="292">
        <v>1</v>
      </c>
      <c r="J194" s="198"/>
      <c r="K194" s="198"/>
      <c r="L194" s="198"/>
      <c r="M194" s="198"/>
      <c r="N194" s="291"/>
    </row>
    <row r="195" spans="1:14" ht="24.75" customHeight="1" x14ac:dyDescent="0.25">
      <c r="A195" s="723"/>
      <c r="B195" s="12" t="s">
        <v>235</v>
      </c>
      <c r="C195" s="258" t="s">
        <v>417</v>
      </c>
      <c r="D195" s="292">
        <v>1</v>
      </c>
      <c r="E195" s="198"/>
      <c r="F195" s="198"/>
      <c r="G195" s="292">
        <v>1</v>
      </c>
      <c r="H195" s="292">
        <v>1</v>
      </c>
      <c r="I195" s="292">
        <v>1</v>
      </c>
      <c r="J195" s="198"/>
      <c r="K195" s="198"/>
      <c r="L195" s="198"/>
      <c r="M195" s="198"/>
      <c r="N195" s="291"/>
    </row>
    <row r="196" spans="1:14" ht="24.75" customHeight="1" x14ac:dyDescent="0.25">
      <c r="A196" s="723"/>
      <c r="B196" s="12" t="s">
        <v>235</v>
      </c>
      <c r="C196" s="258" t="s">
        <v>418</v>
      </c>
      <c r="D196" s="292">
        <v>1</v>
      </c>
      <c r="E196" s="198"/>
      <c r="F196" s="198"/>
      <c r="G196" s="292">
        <v>1</v>
      </c>
      <c r="H196" s="292">
        <v>1</v>
      </c>
      <c r="I196" s="292">
        <v>1</v>
      </c>
      <c r="J196" s="198"/>
      <c r="K196" s="198"/>
      <c r="L196" s="198"/>
      <c r="M196" s="198"/>
      <c r="N196" s="291"/>
    </row>
    <row r="197" spans="1:14" ht="24.75" customHeight="1" x14ac:dyDescent="0.25">
      <c r="A197" s="723"/>
      <c r="B197" s="12" t="s">
        <v>235</v>
      </c>
      <c r="C197" s="258" t="s">
        <v>419</v>
      </c>
      <c r="D197" s="292">
        <v>1</v>
      </c>
      <c r="E197" s="198"/>
      <c r="F197" s="198"/>
      <c r="G197" s="292">
        <v>1</v>
      </c>
      <c r="H197" s="292">
        <v>1</v>
      </c>
      <c r="I197" s="292">
        <v>1</v>
      </c>
      <c r="J197" s="198"/>
      <c r="K197" s="198"/>
      <c r="L197" s="198"/>
      <c r="M197" s="198"/>
      <c r="N197" s="291"/>
    </row>
    <row r="198" spans="1:14" ht="24.75" customHeight="1" x14ac:dyDescent="0.25">
      <c r="A198" s="723"/>
      <c r="B198" s="12" t="s">
        <v>235</v>
      </c>
      <c r="C198" s="258" t="s">
        <v>420</v>
      </c>
      <c r="D198" s="292">
        <v>1</v>
      </c>
      <c r="E198" s="198"/>
      <c r="F198" s="198"/>
      <c r="G198" s="292">
        <v>1</v>
      </c>
      <c r="H198" s="292">
        <v>1</v>
      </c>
      <c r="I198" s="292">
        <v>1</v>
      </c>
      <c r="J198" s="198"/>
      <c r="K198" s="198"/>
      <c r="L198" s="198"/>
      <c r="M198" s="198"/>
      <c r="N198" s="291"/>
    </row>
    <row r="199" spans="1:14" ht="24.75" customHeight="1" x14ac:dyDescent="0.25">
      <c r="A199" s="723"/>
      <c r="B199" s="12" t="s">
        <v>235</v>
      </c>
      <c r="C199" s="258" t="s">
        <v>421</v>
      </c>
      <c r="D199" s="292">
        <v>1</v>
      </c>
      <c r="E199" s="198"/>
      <c r="F199" s="198"/>
      <c r="G199" s="292">
        <v>1</v>
      </c>
      <c r="H199" s="292">
        <v>1</v>
      </c>
      <c r="I199" s="292">
        <v>1</v>
      </c>
      <c r="J199" s="198"/>
      <c r="K199" s="198"/>
      <c r="L199" s="198"/>
      <c r="M199" s="198"/>
      <c r="N199" s="291"/>
    </row>
    <row r="200" spans="1:14" ht="24.75" customHeight="1" x14ac:dyDescent="0.25">
      <c r="A200" s="723"/>
      <c r="B200" s="12" t="s">
        <v>235</v>
      </c>
      <c r="C200" s="258" t="s">
        <v>422</v>
      </c>
      <c r="D200" s="292">
        <v>1</v>
      </c>
      <c r="E200" s="198"/>
      <c r="F200" s="198"/>
      <c r="G200" s="292">
        <v>1</v>
      </c>
      <c r="H200" s="292">
        <v>1</v>
      </c>
      <c r="I200" s="292">
        <v>1</v>
      </c>
      <c r="J200" s="198"/>
      <c r="K200" s="198"/>
      <c r="L200" s="198"/>
      <c r="M200" s="198"/>
      <c r="N200" s="291"/>
    </row>
    <row r="201" spans="1:14" ht="24.75" customHeight="1" x14ac:dyDescent="0.25">
      <c r="A201" s="723"/>
      <c r="B201" s="12" t="s">
        <v>235</v>
      </c>
      <c r="C201" s="258" t="s">
        <v>422</v>
      </c>
      <c r="D201" s="292">
        <v>1</v>
      </c>
      <c r="E201" s="198"/>
      <c r="F201" s="198"/>
      <c r="G201" s="198"/>
      <c r="H201" s="198"/>
      <c r="I201" s="198"/>
      <c r="J201" s="198"/>
      <c r="K201" s="198"/>
      <c r="L201" s="198"/>
      <c r="M201" s="198"/>
      <c r="N201" s="291"/>
    </row>
    <row r="202" spans="1:14" ht="24.75" customHeight="1" x14ac:dyDescent="0.25">
      <c r="A202" s="723"/>
      <c r="B202" s="12" t="s">
        <v>235</v>
      </c>
      <c r="C202" s="258" t="s">
        <v>423</v>
      </c>
      <c r="D202" s="292">
        <v>1</v>
      </c>
      <c r="E202" s="198"/>
      <c r="F202" s="198"/>
      <c r="G202" s="292">
        <v>1</v>
      </c>
      <c r="H202" s="292">
        <v>1</v>
      </c>
      <c r="I202" s="292">
        <v>1</v>
      </c>
      <c r="J202" s="198"/>
      <c r="K202" s="198"/>
      <c r="L202" s="198"/>
      <c r="M202" s="198"/>
      <c r="N202" s="291"/>
    </row>
    <row r="203" spans="1:14" ht="24.75" customHeight="1" x14ac:dyDescent="0.25">
      <c r="A203" s="723"/>
      <c r="B203" s="12" t="s">
        <v>235</v>
      </c>
      <c r="C203" s="258" t="s">
        <v>424</v>
      </c>
      <c r="D203" s="292">
        <v>1</v>
      </c>
      <c r="E203" s="198"/>
      <c r="F203" s="198"/>
      <c r="G203" s="292">
        <v>1</v>
      </c>
      <c r="H203" s="292">
        <v>1</v>
      </c>
      <c r="I203" s="292">
        <v>1</v>
      </c>
      <c r="J203" s="198"/>
      <c r="K203" s="198"/>
      <c r="L203" s="198"/>
      <c r="M203" s="198"/>
      <c r="N203" s="291"/>
    </row>
    <row r="204" spans="1:14" ht="24.75" customHeight="1" x14ac:dyDescent="0.25">
      <c r="A204" s="723"/>
      <c r="B204" s="12" t="s">
        <v>235</v>
      </c>
      <c r="C204" s="258" t="s">
        <v>425</v>
      </c>
      <c r="D204" s="292">
        <v>1</v>
      </c>
      <c r="E204" s="198"/>
      <c r="F204" s="198"/>
      <c r="G204" s="292">
        <v>1</v>
      </c>
      <c r="H204" s="292">
        <v>1</v>
      </c>
      <c r="I204" s="292">
        <v>1</v>
      </c>
      <c r="J204" s="198"/>
      <c r="K204" s="198"/>
      <c r="L204" s="198"/>
      <c r="M204" s="198"/>
      <c r="N204" s="291"/>
    </row>
    <row r="205" spans="1:14" ht="24.75" customHeight="1" x14ac:dyDescent="0.25">
      <c r="A205" s="723"/>
      <c r="B205" s="12" t="s">
        <v>235</v>
      </c>
      <c r="C205" s="258" t="s">
        <v>426</v>
      </c>
      <c r="D205" s="292">
        <v>1</v>
      </c>
      <c r="E205" s="198"/>
      <c r="F205" s="198"/>
      <c r="G205" s="292">
        <v>1</v>
      </c>
      <c r="H205" s="292">
        <v>1</v>
      </c>
      <c r="I205" s="292">
        <v>1</v>
      </c>
      <c r="J205" s="198"/>
      <c r="K205" s="198"/>
      <c r="L205" s="198"/>
      <c r="M205" s="198"/>
      <c r="N205" s="291"/>
    </row>
    <row r="206" spans="1:14" ht="24.75" customHeight="1" x14ac:dyDescent="0.25">
      <c r="A206" s="723"/>
      <c r="B206" s="12" t="s">
        <v>235</v>
      </c>
      <c r="C206" s="258" t="s">
        <v>427</v>
      </c>
      <c r="D206" s="292">
        <v>1</v>
      </c>
      <c r="E206" s="198"/>
      <c r="F206" s="198"/>
      <c r="G206" s="292">
        <v>1</v>
      </c>
      <c r="H206" s="292">
        <v>1</v>
      </c>
      <c r="I206" s="292">
        <v>1</v>
      </c>
      <c r="J206" s="198"/>
      <c r="K206" s="198"/>
      <c r="L206" s="198"/>
      <c r="M206" s="198"/>
      <c r="N206" s="291"/>
    </row>
    <row r="207" spans="1:14" ht="30" customHeight="1" x14ac:dyDescent="0.25">
      <c r="A207" s="723"/>
      <c r="B207" s="12" t="s">
        <v>235</v>
      </c>
      <c r="C207" s="258" t="s">
        <v>428</v>
      </c>
      <c r="D207" s="292">
        <v>1</v>
      </c>
      <c r="E207" s="198"/>
      <c r="F207" s="198"/>
      <c r="G207" s="292">
        <v>1</v>
      </c>
      <c r="H207" s="292">
        <v>1</v>
      </c>
      <c r="I207" s="292">
        <v>1</v>
      </c>
      <c r="J207" s="198"/>
      <c r="K207" s="198"/>
      <c r="L207" s="198"/>
      <c r="M207" s="198"/>
      <c r="N207" s="291"/>
    </row>
    <row r="208" spans="1:14" ht="27.75" customHeight="1" x14ac:dyDescent="0.25">
      <c r="A208" s="723"/>
      <c r="B208" s="12" t="s">
        <v>235</v>
      </c>
      <c r="C208" s="258" t="s">
        <v>428</v>
      </c>
      <c r="D208" s="292">
        <v>1</v>
      </c>
      <c r="E208" s="198"/>
      <c r="F208" s="198"/>
      <c r="G208" s="292">
        <v>1</v>
      </c>
      <c r="H208" s="292">
        <v>1</v>
      </c>
      <c r="I208" s="292">
        <v>1</v>
      </c>
      <c r="J208" s="198"/>
      <c r="K208" s="198"/>
      <c r="L208" s="198"/>
      <c r="M208" s="198"/>
      <c r="N208" s="291"/>
    </row>
    <row r="209" spans="1:14" ht="24.75" customHeight="1" x14ac:dyDescent="0.25">
      <c r="A209" s="723"/>
      <c r="B209" s="12" t="s">
        <v>235</v>
      </c>
      <c r="C209" s="258" t="s">
        <v>429</v>
      </c>
      <c r="D209" s="292">
        <v>1</v>
      </c>
      <c r="E209" s="198"/>
      <c r="F209" s="198"/>
      <c r="G209" s="292">
        <v>1</v>
      </c>
      <c r="H209" s="292">
        <v>1</v>
      </c>
      <c r="I209" s="292">
        <v>1</v>
      </c>
      <c r="J209" s="198"/>
      <c r="K209" s="198"/>
      <c r="L209" s="198"/>
      <c r="M209" s="198"/>
      <c r="N209" s="291"/>
    </row>
    <row r="210" spans="1:14" ht="24.75" customHeight="1" x14ac:dyDescent="0.25">
      <c r="A210" s="723"/>
      <c r="B210" s="12" t="s">
        <v>235</v>
      </c>
      <c r="C210" s="258" t="s">
        <v>430</v>
      </c>
      <c r="D210" s="292">
        <v>1</v>
      </c>
      <c r="E210" s="198"/>
      <c r="F210" s="198"/>
      <c r="G210" s="292">
        <v>1</v>
      </c>
      <c r="H210" s="292">
        <v>1</v>
      </c>
      <c r="I210" s="292">
        <v>1</v>
      </c>
      <c r="J210" s="198"/>
      <c r="K210" s="198"/>
      <c r="L210" s="198"/>
      <c r="M210" s="198"/>
      <c r="N210" s="291"/>
    </row>
    <row r="211" spans="1:14" ht="24.75" customHeight="1" x14ac:dyDescent="0.25">
      <c r="A211" s="723"/>
      <c r="B211" s="12" t="s">
        <v>235</v>
      </c>
      <c r="C211" s="258" t="s">
        <v>431</v>
      </c>
      <c r="D211" s="292">
        <v>1</v>
      </c>
      <c r="E211" s="198"/>
      <c r="F211" s="198"/>
      <c r="G211" s="292">
        <v>1</v>
      </c>
      <c r="H211" s="292">
        <v>1</v>
      </c>
      <c r="I211" s="292">
        <v>1</v>
      </c>
      <c r="J211" s="198"/>
      <c r="K211" s="198"/>
      <c r="L211" s="198"/>
      <c r="M211" s="198"/>
      <c r="N211" s="291"/>
    </row>
    <row r="212" spans="1:14" ht="24.75" customHeight="1" x14ac:dyDescent="0.25">
      <c r="A212" s="723"/>
      <c r="B212" s="12" t="s">
        <v>235</v>
      </c>
      <c r="C212" s="258" t="s">
        <v>431</v>
      </c>
      <c r="D212" s="292">
        <v>1</v>
      </c>
      <c r="E212" s="198"/>
      <c r="F212" s="198"/>
      <c r="G212" s="292">
        <v>1</v>
      </c>
      <c r="H212" s="292">
        <v>1</v>
      </c>
      <c r="I212" s="292">
        <v>1</v>
      </c>
      <c r="J212" s="198"/>
      <c r="K212" s="198"/>
      <c r="L212" s="198"/>
      <c r="M212" s="198"/>
      <c r="N212" s="291"/>
    </row>
    <row r="213" spans="1:14" ht="24.75" customHeight="1" x14ac:dyDescent="0.25">
      <c r="A213" s="723"/>
      <c r="B213" s="12" t="s">
        <v>235</v>
      </c>
      <c r="C213" s="258" t="s">
        <v>432</v>
      </c>
      <c r="D213" s="292">
        <v>1</v>
      </c>
      <c r="E213" s="198"/>
      <c r="F213" s="198"/>
      <c r="G213" s="292">
        <v>1</v>
      </c>
      <c r="H213" s="292">
        <v>1</v>
      </c>
      <c r="I213" s="292">
        <v>1</v>
      </c>
      <c r="J213" s="198"/>
      <c r="K213" s="198"/>
      <c r="L213" s="198"/>
      <c r="M213" s="198"/>
      <c r="N213" s="291"/>
    </row>
    <row r="214" spans="1:14" ht="24.75" customHeight="1" x14ac:dyDescent="0.25">
      <c r="A214" s="723"/>
      <c r="B214" s="12" t="s">
        <v>235</v>
      </c>
      <c r="C214" s="258" t="s">
        <v>433</v>
      </c>
      <c r="D214" s="292">
        <v>1</v>
      </c>
      <c r="E214" s="198"/>
      <c r="F214" s="198"/>
      <c r="G214" s="198"/>
      <c r="H214" s="198"/>
      <c r="I214" s="198"/>
      <c r="J214" s="198"/>
      <c r="K214" s="198"/>
      <c r="L214" s="198"/>
      <c r="M214" s="198"/>
      <c r="N214" s="291"/>
    </row>
    <row r="215" spans="1:14" ht="24.75" customHeight="1" x14ac:dyDescent="0.25">
      <c r="A215" s="723"/>
      <c r="B215" s="12" t="s">
        <v>235</v>
      </c>
      <c r="C215" s="258" t="s">
        <v>434</v>
      </c>
      <c r="D215" s="198"/>
      <c r="E215" s="198"/>
      <c r="F215" s="198"/>
      <c r="G215" s="292">
        <v>1</v>
      </c>
      <c r="H215" s="292">
        <v>1</v>
      </c>
      <c r="I215" s="292">
        <v>1</v>
      </c>
      <c r="J215" s="198"/>
      <c r="K215" s="198"/>
      <c r="L215" s="198"/>
      <c r="M215" s="198"/>
      <c r="N215" s="291"/>
    </row>
    <row r="216" spans="1:14" ht="24.75" customHeight="1" x14ac:dyDescent="0.25">
      <c r="A216" s="723"/>
      <c r="B216" s="12" t="s">
        <v>235</v>
      </c>
      <c r="C216" s="258" t="s">
        <v>435</v>
      </c>
      <c r="D216" s="292">
        <v>1</v>
      </c>
      <c r="E216" s="198"/>
      <c r="F216" s="198"/>
      <c r="G216" s="292">
        <v>1</v>
      </c>
      <c r="H216" s="292">
        <v>1</v>
      </c>
      <c r="I216" s="292">
        <v>1</v>
      </c>
      <c r="J216" s="198"/>
      <c r="K216" s="198"/>
      <c r="L216" s="198"/>
      <c r="M216" s="198"/>
      <c r="N216" s="291"/>
    </row>
    <row r="217" spans="1:14" ht="24.75" customHeight="1" x14ac:dyDescent="0.25">
      <c r="A217" s="723"/>
      <c r="B217" s="12" t="s">
        <v>235</v>
      </c>
      <c r="C217" s="258" t="s">
        <v>435</v>
      </c>
      <c r="D217" s="292">
        <v>1</v>
      </c>
      <c r="E217" s="198"/>
      <c r="F217" s="198"/>
      <c r="G217" s="292">
        <v>1</v>
      </c>
      <c r="H217" s="292">
        <v>1</v>
      </c>
      <c r="I217" s="292">
        <v>1</v>
      </c>
      <c r="J217" s="198"/>
      <c r="K217" s="198"/>
      <c r="L217" s="198"/>
      <c r="M217" s="198"/>
      <c r="N217" s="291"/>
    </row>
    <row r="218" spans="1:14" ht="24.75" customHeight="1" x14ac:dyDescent="0.25">
      <c r="A218" s="723"/>
      <c r="B218" s="12" t="s">
        <v>235</v>
      </c>
      <c r="C218" s="258" t="s">
        <v>436</v>
      </c>
      <c r="D218" s="292">
        <v>1</v>
      </c>
      <c r="E218" s="198"/>
      <c r="F218" s="198"/>
      <c r="G218" s="292">
        <v>1</v>
      </c>
      <c r="H218" s="292">
        <v>1</v>
      </c>
      <c r="I218" s="292">
        <v>1</v>
      </c>
      <c r="J218" s="198"/>
      <c r="K218" s="198"/>
      <c r="L218" s="198"/>
      <c r="M218" s="198"/>
      <c r="N218" s="291"/>
    </row>
    <row r="219" spans="1:14" ht="24.75" customHeight="1" x14ac:dyDescent="0.25">
      <c r="A219" s="723"/>
      <c r="B219" s="12" t="s">
        <v>235</v>
      </c>
      <c r="C219" s="258" t="s">
        <v>436</v>
      </c>
      <c r="D219" s="292">
        <v>1</v>
      </c>
      <c r="E219" s="198"/>
      <c r="F219" s="198"/>
      <c r="G219" s="292">
        <v>1</v>
      </c>
      <c r="H219" s="292">
        <v>1</v>
      </c>
      <c r="I219" s="292">
        <v>1</v>
      </c>
      <c r="J219" s="198"/>
      <c r="K219" s="198"/>
      <c r="L219" s="198"/>
      <c r="M219" s="198"/>
      <c r="N219" s="291"/>
    </row>
    <row r="220" spans="1:14" ht="24.75" customHeight="1" x14ac:dyDescent="0.25">
      <c r="A220" s="723"/>
      <c r="B220" s="12" t="s">
        <v>235</v>
      </c>
      <c r="C220" s="258" t="s">
        <v>437</v>
      </c>
      <c r="D220" s="292">
        <v>1</v>
      </c>
      <c r="E220" s="198"/>
      <c r="F220" s="198"/>
      <c r="G220" s="292">
        <v>1</v>
      </c>
      <c r="H220" s="292">
        <v>1</v>
      </c>
      <c r="I220" s="292">
        <v>1</v>
      </c>
      <c r="J220" s="198"/>
      <c r="K220" s="198"/>
      <c r="L220" s="198"/>
      <c r="M220" s="198"/>
      <c r="N220" s="291"/>
    </row>
    <row r="221" spans="1:14" ht="24.75" customHeight="1" x14ac:dyDescent="0.25">
      <c r="A221" s="723"/>
      <c r="B221" s="12" t="s">
        <v>235</v>
      </c>
      <c r="C221" s="258" t="s">
        <v>438</v>
      </c>
      <c r="D221" s="292">
        <v>1</v>
      </c>
      <c r="E221" s="198"/>
      <c r="F221" s="198"/>
      <c r="G221" s="292">
        <v>1</v>
      </c>
      <c r="H221" s="292">
        <v>1</v>
      </c>
      <c r="I221" s="292">
        <v>1</v>
      </c>
      <c r="J221" s="198"/>
      <c r="K221" s="198"/>
      <c r="L221" s="198"/>
      <c r="M221" s="198"/>
      <c r="N221" s="291"/>
    </row>
    <row r="222" spans="1:14" ht="24.75" customHeight="1" x14ac:dyDescent="0.25">
      <c r="A222" s="723"/>
      <c r="B222" s="12" t="s">
        <v>235</v>
      </c>
      <c r="C222" s="258" t="s">
        <v>438</v>
      </c>
      <c r="D222" s="292">
        <v>1</v>
      </c>
      <c r="E222" s="198"/>
      <c r="F222" s="198"/>
      <c r="G222" s="292">
        <v>1</v>
      </c>
      <c r="H222" s="292">
        <v>1</v>
      </c>
      <c r="I222" s="292">
        <v>1</v>
      </c>
      <c r="J222" s="198"/>
      <c r="K222" s="198"/>
      <c r="L222" s="198"/>
      <c r="M222" s="198"/>
      <c r="N222" s="291"/>
    </row>
    <row r="223" spans="1:14" ht="24.75" customHeight="1" x14ac:dyDescent="0.25">
      <c r="A223" s="723"/>
      <c r="B223" s="12" t="s">
        <v>235</v>
      </c>
      <c r="C223" s="258" t="s">
        <v>438</v>
      </c>
      <c r="D223" s="292">
        <v>1</v>
      </c>
      <c r="E223" s="198"/>
      <c r="F223" s="198"/>
      <c r="G223" s="292">
        <v>1</v>
      </c>
      <c r="H223" s="292">
        <v>1</v>
      </c>
      <c r="I223" s="292">
        <v>1</v>
      </c>
      <c r="J223" s="198"/>
      <c r="K223" s="198"/>
      <c r="L223" s="198"/>
      <c r="M223" s="198"/>
      <c r="N223" s="291"/>
    </row>
    <row r="224" spans="1:14" ht="24.75" customHeight="1" x14ac:dyDescent="0.25">
      <c r="A224" s="723"/>
      <c r="B224" s="12" t="s">
        <v>235</v>
      </c>
      <c r="C224" s="258" t="s">
        <v>438</v>
      </c>
      <c r="D224" s="292">
        <v>1</v>
      </c>
      <c r="E224" s="198"/>
      <c r="F224" s="198"/>
      <c r="G224" s="292">
        <v>1</v>
      </c>
      <c r="H224" s="292">
        <v>1</v>
      </c>
      <c r="I224" s="292">
        <v>1</v>
      </c>
      <c r="J224" s="198"/>
      <c r="K224" s="198"/>
      <c r="L224" s="198"/>
      <c r="M224" s="198"/>
      <c r="N224" s="291"/>
    </row>
    <row r="225" spans="1:14" ht="24.75" customHeight="1" x14ac:dyDescent="0.25">
      <c r="A225" s="723"/>
      <c r="B225" s="12" t="s">
        <v>235</v>
      </c>
      <c r="C225" s="258" t="s">
        <v>438</v>
      </c>
      <c r="D225" s="292">
        <v>1</v>
      </c>
      <c r="E225" s="198"/>
      <c r="F225" s="198"/>
      <c r="G225" s="292">
        <v>1</v>
      </c>
      <c r="H225" s="292">
        <v>1</v>
      </c>
      <c r="I225" s="292">
        <v>1</v>
      </c>
      <c r="J225" s="198"/>
      <c r="K225" s="198"/>
      <c r="L225" s="198"/>
      <c r="M225" s="198"/>
      <c r="N225" s="291"/>
    </row>
    <row r="226" spans="1:14" ht="24.75" customHeight="1" x14ac:dyDescent="0.25">
      <c r="A226" s="723"/>
      <c r="B226" s="12" t="s">
        <v>235</v>
      </c>
      <c r="C226" s="258" t="s">
        <v>439</v>
      </c>
      <c r="D226" s="292">
        <v>1</v>
      </c>
      <c r="E226" s="198"/>
      <c r="F226" s="198"/>
      <c r="G226" s="292">
        <v>1</v>
      </c>
      <c r="H226" s="292">
        <v>1</v>
      </c>
      <c r="I226" s="292">
        <v>1</v>
      </c>
      <c r="J226" s="198"/>
      <c r="K226" s="198"/>
      <c r="L226" s="198"/>
      <c r="M226" s="198"/>
      <c r="N226" s="291"/>
    </row>
    <row r="227" spans="1:14" ht="24.75" customHeight="1" x14ac:dyDescent="0.25">
      <c r="A227" s="723"/>
      <c r="B227" s="12" t="s">
        <v>235</v>
      </c>
      <c r="C227" s="258" t="s">
        <v>439</v>
      </c>
      <c r="D227" s="292">
        <v>1</v>
      </c>
      <c r="E227" s="198"/>
      <c r="F227" s="198"/>
      <c r="G227" s="198"/>
      <c r="H227" s="198"/>
      <c r="I227" s="198"/>
      <c r="J227" s="198"/>
      <c r="K227" s="198"/>
      <c r="L227" s="198"/>
      <c r="M227" s="198"/>
      <c r="N227" s="291"/>
    </row>
    <row r="228" spans="1:14" ht="24.75" customHeight="1" x14ac:dyDescent="0.25">
      <c r="A228" s="723"/>
      <c r="B228" s="12" t="s">
        <v>235</v>
      </c>
      <c r="C228" s="258" t="s">
        <v>435</v>
      </c>
      <c r="D228" s="292">
        <v>1</v>
      </c>
      <c r="E228" s="198"/>
      <c r="F228" s="198"/>
      <c r="G228" s="292">
        <v>1</v>
      </c>
      <c r="H228" s="292">
        <v>1</v>
      </c>
      <c r="I228" s="292">
        <v>1</v>
      </c>
      <c r="J228" s="198"/>
      <c r="K228" s="198"/>
      <c r="L228" s="198"/>
      <c r="M228" s="198"/>
      <c r="N228" s="291"/>
    </row>
    <row r="229" spans="1:14" ht="24.75" customHeight="1" x14ac:dyDescent="0.25">
      <c r="A229" s="723"/>
      <c r="B229" s="12" t="s">
        <v>235</v>
      </c>
      <c r="C229" s="258" t="s">
        <v>435</v>
      </c>
      <c r="D229" s="292">
        <v>1</v>
      </c>
      <c r="E229" s="198"/>
      <c r="F229" s="198"/>
      <c r="G229" s="292">
        <v>1</v>
      </c>
      <c r="H229" s="292">
        <v>1</v>
      </c>
      <c r="I229" s="292">
        <v>1</v>
      </c>
      <c r="J229" s="198"/>
      <c r="K229" s="198"/>
      <c r="L229" s="198"/>
      <c r="M229" s="198"/>
      <c r="N229" s="291"/>
    </row>
    <row r="230" spans="1:14" ht="24.75" customHeight="1" x14ac:dyDescent="0.25">
      <c r="A230" s="723"/>
      <c r="B230" s="12" t="s">
        <v>235</v>
      </c>
      <c r="C230" s="258" t="s">
        <v>440</v>
      </c>
      <c r="D230" s="292">
        <v>1</v>
      </c>
      <c r="E230" s="198"/>
      <c r="F230" s="198"/>
      <c r="G230" s="292">
        <v>1</v>
      </c>
      <c r="H230" s="292">
        <v>1</v>
      </c>
      <c r="I230" s="292">
        <v>1</v>
      </c>
      <c r="J230" s="198"/>
      <c r="K230" s="198"/>
      <c r="L230" s="198"/>
      <c r="M230" s="198"/>
      <c r="N230" s="291"/>
    </row>
    <row r="231" spans="1:14" ht="24.75" customHeight="1" x14ac:dyDescent="0.25">
      <c r="A231" s="723"/>
      <c r="B231" s="12" t="s">
        <v>235</v>
      </c>
      <c r="C231" s="258" t="s">
        <v>441</v>
      </c>
      <c r="D231" s="292">
        <v>1</v>
      </c>
      <c r="E231" s="198"/>
      <c r="F231" s="198"/>
      <c r="G231" s="292">
        <v>1</v>
      </c>
      <c r="H231" s="292">
        <v>1</v>
      </c>
      <c r="I231" s="292">
        <v>1</v>
      </c>
      <c r="J231" s="198"/>
      <c r="K231" s="198"/>
      <c r="L231" s="198"/>
      <c r="M231" s="198"/>
      <c r="N231" s="291"/>
    </row>
    <row r="232" spans="1:14" ht="24.75" customHeight="1" x14ac:dyDescent="0.25">
      <c r="A232" s="723"/>
      <c r="B232" s="12" t="s">
        <v>235</v>
      </c>
      <c r="C232" s="258" t="s">
        <v>442</v>
      </c>
      <c r="D232" s="292">
        <v>1</v>
      </c>
      <c r="E232" s="198"/>
      <c r="F232" s="198"/>
      <c r="G232" s="292">
        <v>1</v>
      </c>
      <c r="H232" s="292">
        <v>1</v>
      </c>
      <c r="I232" s="292">
        <v>1</v>
      </c>
      <c r="J232" s="198"/>
      <c r="K232" s="198"/>
      <c r="L232" s="198"/>
      <c r="M232" s="198"/>
      <c r="N232" s="291"/>
    </row>
    <row r="233" spans="1:14" ht="24.75" customHeight="1" x14ac:dyDescent="0.25">
      <c r="A233" s="723"/>
      <c r="B233" s="12" t="s">
        <v>235</v>
      </c>
      <c r="C233" s="258" t="s">
        <v>443</v>
      </c>
      <c r="D233" s="198"/>
      <c r="E233" s="198"/>
      <c r="F233" s="198"/>
      <c r="G233" s="292">
        <v>1</v>
      </c>
      <c r="H233" s="292">
        <v>1</v>
      </c>
      <c r="I233" s="292">
        <v>1</v>
      </c>
      <c r="J233" s="198"/>
      <c r="K233" s="198"/>
      <c r="L233" s="198"/>
      <c r="M233" s="198"/>
      <c r="N233" s="291"/>
    </row>
    <row r="234" spans="1:14" ht="24.75" customHeight="1" x14ac:dyDescent="0.25">
      <c r="A234" s="723"/>
      <c r="B234" s="12" t="s">
        <v>235</v>
      </c>
      <c r="C234" s="258" t="s">
        <v>444</v>
      </c>
      <c r="D234" s="292">
        <v>1</v>
      </c>
      <c r="E234" s="198"/>
      <c r="F234" s="198"/>
      <c r="G234" s="292">
        <v>1</v>
      </c>
      <c r="H234" s="292">
        <v>1</v>
      </c>
      <c r="I234" s="292">
        <v>1</v>
      </c>
      <c r="J234" s="198"/>
      <c r="K234" s="198"/>
      <c r="L234" s="198"/>
      <c r="M234" s="198"/>
      <c r="N234" s="291"/>
    </row>
    <row r="235" spans="1:14" ht="24.75" customHeight="1" x14ac:dyDescent="0.25">
      <c r="A235" s="723"/>
      <c r="B235" s="12" t="s">
        <v>235</v>
      </c>
      <c r="C235" s="258" t="s">
        <v>445</v>
      </c>
      <c r="D235" s="292">
        <v>1</v>
      </c>
      <c r="E235" s="198"/>
      <c r="F235" s="198"/>
      <c r="G235" s="292">
        <v>1</v>
      </c>
      <c r="H235" s="292">
        <v>1</v>
      </c>
      <c r="I235" s="292">
        <v>1</v>
      </c>
      <c r="J235" s="198"/>
      <c r="K235" s="198"/>
      <c r="L235" s="198"/>
      <c r="M235" s="198"/>
      <c r="N235" s="291"/>
    </row>
    <row r="236" spans="1:14" ht="24.75" customHeight="1" x14ac:dyDescent="0.25">
      <c r="A236" s="723"/>
      <c r="B236" s="12" t="s">
        <v>235</v>
      </c>
      <c r="C236" s="258" t="s">
        <v>446</v>
      </c>
      <c r="D236" s="292">
        <v>1</v>
      </c>
      <c r="E236" s="198"/>
      <c r="F236" s="198"/>
      <c r="G236" s="292">
        <v>1</v>
      </c>
      <c r="H236" s="292">
        <v>1</v>
      </c>
      <c r="I236" s="292">
        <v>1</v>
      </c>
      <c r="J236" s="198"/>
      <c r="K236" s="198"/>
      <c r="L236" s="198"/>
      <c r="M236" s="198"/>
      <c r="N236" s="291"/>
    </row>
    <row r="237" spans="1:14" ht="24.75" customHeight="1" x14ac:dyDescent="0.25">
      <c r="A237" s="723"/>
      <c r="B237" s="12" t="s">
        <v>235</v>
      </c>
      <c r="C237" s="258" t="s">
        <v>447</v>
      </c>
      <c r="D237" s="292">
        <v>1</v>
      </c>
      <c r="E237" s="198"/>
      <c r="F237" s="198"/>
      <c r="G237" s="292">
        <v>1</v>
      </c>
      <c r="H237" s="292">
        <v>1</v>
      </c>
      <c r="I237" s="292">
        <v>1</v>
      </c>
      <c r="J237" s="198"/>
      <c r="K237" s="198"/>
      <c r="L237" s="198"/>
      <c r="M237" s="198"/>
      <c r="N237" s="291"/>
    </row>
    <row r="238" spans="1:14" ht="24.75" customHeight="1" x14ac:dyDescent="0.25">
      <c r="A238" s="723"/>
      <c r="B238" s="12" t="s">
        <v>235</v>
      </c>
      <c r="C238" s="258" t="s">
        <v>448</v>
      </c>
      <c r="D238" s="292">
        <v>1</v>
      </c>
      <c r="E238" s="198"/>
      <c r="F238" s="198"/>
      <c r="G238" s="292">
        <v>1</v>
      </c>
      <c r="H238" s="292">
        <v>1</v>
      </c>
      <c r="I238" s="292">
        <v>1</v>
      </c>
      <c r="J238" s="198"/>
      <c r="K238" s="198"/>
      <c r="L238" s="198"/>
      <c r="M238" s="198"/>
      <c r="N238" s="291"/>
    </row>
    <row r="239" spans="1:14" ht="24.75" customHeight="1" x14ac:dyDescent="0.25">
      <c r="A239" s="723"/>
      <c r="B239" s="12" t="s">
        <v>235</v>
      </c>
      <c r="C239" s="258" t="s">
        <v>449</v>
      </c>
      <c r="D239" s="292">
        <v>1</v>
      </c>
      <c r="E239" s="198"/>
      <c r="F239" s="198"/>
      <c r="G239" s="292">
        <v>1</v>
      </c>
      <c r="H239" s="292">
        <v>1</v>
      </c>
      <c r="I239" s="292">
        <v>1</v>
      </c>
      <c r="J239" s="198"/>
      <c r="K239" s="198"/>
      <c r="L239" s="198"/>
      <c r="M239" s="198"/>
      <c r="N239" s="291"/>
    </row>
    <row r="240" spans="1:14" ht="24.75" customHeight="1" x14ac:dyDescent="0.25">
      <c r="A240" s="723"/>
      <c r="B240" s="12" t="s">
        <v>235</v>
      </c>
      <c r="C240" s="258" t="s">
        <v>450</v>
      </c>
      <c r="D240" s="292">
        <v>1</v>
      </c>
      <c r="E240" s="198"/>
      <c r="F240" s="198"/>
      <c r="G240" s="292">
        <v>1</v>
      </c>
      <c r="H240" s="292">
        <v>1</v>
      </c>
      <c r="I240" s="292">
        <v>1</v>
      </c>
      <c r="J240" s="198"/>
      <c r="K240" s="198"/>
      <c r="L240" s="198"/>
      <c r="M240" s="198"/>
      <c r="N240" s="291"/>
    </row>
    <row r="241" spans="1:14" ht="24.75" customHeight="1" x14ac:dyDescent="0.25">
      <c r="A241" s="723"/>
      <c r="B241" s="12" t="s">
        <v>235</v>
      </c>
      <c r="C241" s="258" t="s">
        <v>451</v>
      </c>
      <c r="D241" s="292">
        <v>1</v>
      </c>
      <c r="E241" s="198"/>
      <c r="F241" s="198"/>
      <c r="G241" s="292">
        <v>1</v>
      </c>
      <c r="H241" s="292">
        <v>1</v>
      </c>
      <c r="I241" s="292">
        <v>1</v>
      </c>
      <c r="J241" s="198"/>
      <c r="K241" s="198"/>
      <c r="L241" s="198"/>
      <c r="M241" s="198"/>
      <c r="N241" s="291"/>
    </row>
    <row r="242" spans="1:14" ht="24.75" customHeight="1" x14ac:dyDescent="0.25">
      <c r="A242" s="723"/>
      <c r="B242" s="12" t="s">
        <v>235</v>
      </c>
      <c r="C242" s="258" t="s">
        <v>452</v>
      </c>
      <c r="D242" s="292">
        <v>1</v>
      </c>
      <c r="E242" s="198"/>
      <c r="F242" s="198"/>
      <c r="G242" s="292">
        <v>1</v>
      </c>
      <c r="H242" s="292">
        <v>1</v>
      </c>
      <c r="I242" s="292">
        <v>1</v>
      </c>
      <c r="J242" s="198"/>
      <c r="K242" s="198"/>
      <c r="L242" s="198"/>
      <c r="M242" s="198"/>
      <c r="N242" s="291"/>
    </row>
    <row r="243" spans="1:14" ht="24.75" customHeight="1" x14ac:dyDescent="0.25">
      <c r="A243" s="723"/>
      <c r="B243" s="12" t="s">
        <v>235</v>
      </c>
      <c r="C243" s="258" t="s">
        <v>453</v>
      </c>
      <c r="D243" s="292">
        <v>1</v>
      </c>
      <c r="E243" s="198"/>
      <c r="F243" s="198"/>
      <c r="G243" s="292">
        <v>1</v>
      </c>
      <c r="H243" s="292">
        <v>1</v>
      </c>
      <c r="I243" s="292">
        <v>1</v>
      </c>
      <c r="J243" s="198"/>
      <c r="K243" s="198"/>
      <c r="L243" s="198"/>
      <c r="M243" s="198"/>
      <c r="N243" s="291"/>
    </row>
    <row r="244" spans="1:14" ht="24.75" customHeight="1" x14ac:dyDescent="0.25">
      <c r="A244" s="723"/>
      <c r="B244" s="12" t="s">
        <v>235</v>
      </c>
      <c r="C244" s="258" t="s">
        <v>454</v>
      </c>
      <c r="D244" s="292">
        <v>1</v>
      </c>
      <c r="E244" s="198"/>
      <c r="F244" s="198"/>
      <c r="G244" s="292">
        <v>1</v>
      </c>
      <c r="H244" s="292">
        <v>1</v>
      </c>
      <c r="I244" s="292">
        <v>1</v>
      </c>
      <c r="J244" s="198"/>
      <c r="K244" s="198"/>
      <c r="L244" s="198"/>
      <c r="M244" s="198"/>
      <c r="N244" s="291"/>
    </row>
    <row r="245" spans="1:14" ht="24.75" customHeight="1" x14ac:dyDescent="0.25">
      <c r="A245" s="723"/>
      <c r="B245" s="12" t="s">
        <v>235</v>
      </c>
      <c r="C245" s="258" t="s">
        <v>455</v>
      </c>
      <c r="D245" s="292">
        <v>1</v>
      </c>
      <c r="E245" s="198"/>
      <c r="F245" s="198"/>
      <c r="G245" s="292">
        <v>1</v>
      </c>
      <c r="H245" s="292">
        <v>1</v>
      </c>
      <c r="I245" s="292">
        <v>1</v>
      </c>
      <c r="J245" s="198"/>
      <c r="K245" s="198"/>
      <c r="L245" s="198"/>
      <c r="M245" s="198"/>
      <c r="N245" s="291"/>
    </row>
    <row r="246" spans="1:14" ht="24.75" customHeight="1" x14ac:dyDescent="0.25">
      <c r="A246" s="723"/>
      <c r="B246" s="12" t="s">
        <v>235</v>
      </c>
      <c r="C246" s="258" t="s">
        <v>456</v>
      </c>
      <c r="D246" s="292">
        <v>1</v>
      </c>
      <c r="E246" s="198"/>
      <c r="F246" s="198"/>
      <c r="G246" s="292">
        <v>1</v>
      </c>
      <c r="H246" s="292">
        <v>1</v>
      </c>
      <c r="I246" s="292">
        <v>1</v>
      </c>
      <c r="J246" s="198"/>
      <c r="K246" s="198"/>
      <c r="L246" s="198"/>
      <c r="M246" s="198"/>
      <c r="N246" s="291"/>
    </row>
    <row r="247" spans="1:14" ht="24.75" customHeight="1" x14ac:dyDescent="0.25">
      <c r="A247" s="723"/>
      <c r="B247" s="12" t="s">
        <v>235</v>
      </c>
      <c r="C247" s="258" t="s">
        <v>457</v>
      </c>
      <c r="D247" s="292">
        <v>1</v>
      </c>
      <c r="E247" s="198"/>
      <c r="F247" s="198"/>
      <c r="G247" s="292">
        <v>1</v>
      </c>
      <c r="H247" s="292">
        <v>1</v>
      </c>
      <c r="I247" s="292">
        <v>1</v>
      </c>
      <c r="J247" s="198"/>
      <c r="K247" s="198"/>
      <c r="L247" s="198"/>
      <c r="M247" s="198"/>
      <c r="N247" s="291"/>
    </row>
    <row r="248" spans="1:14" ht="24.75" customHeight="1" x14ac:dyDescent="0.25">
      <c r="A248" s="723"/>
      <c r="B248" s="12" t="s">
        <v>235</v>
      </c>
      <c r="C248" s="258" t="s">
        <v>458</v>
      </c>
      <c r="D248" s="292">
        <v>1</v>
      </c>
      <c r="E248" s="198"/>
      <c r="F248" s="198"/>
      <c r="G248" s="292">
        <v>1</v>
      </c>
      <c r="H248" s="292">
        <v>1</v>
      </c>
      <c r="I248" s="292">
        <v>1</v>
      </c>
      <c r="J248" s="198"/>
      <c r="K248" s="198"/>
      <c r="L248" s="198"/>
      <c r="M248" s="198"/>
      <c r="N248" s="291"/>
    </row>
    <row r="249" spans="1:14" ht="24.75" customHeight="1" x14ac:dyDescent="0.25">
      <c r="A249" s="723"/>
      <c r="B249" s="12" t="s">
        <v>235</v>
      </c>
      <c r="C249" s="258" t="s">
        <v>459</v>
      </c>
      <c r="D249" s="292">
        <v>1</v>
      </c>
      <c r="E249" s="198"/>
      <c r="F249" s="198"/>
      <c r="G249" s="292">
        <v>1</v>
      </c>
      <c r="H249" s="292">
        <v>1</v>
      </c>
      <c r="I249" s="292">
        <v>1</v>
      </c>
      <c r="J249" s="198"/>
      <c r="K249" s="198"/>
      <c r="L249" s="198"/>
      <c r="M249" s="198"/>
      <c r="N249" s="291"/>
    </row>
    <row r="250" spans="1:14" ht="24.75" customHeight="1" x14ac:dyDescent="0.25">
      <c r="A250" s="723"/>
      <c r="B250" s="12" t="s">
        <v>235</v>
      </c>
      <c r="C250" s="258" t="s">
        <v>460</v>
      </c>
      <c r="D250" s="292">
        <v>1</v>
      </c>
      <c r="E250" s="198"/>
      <c r="F250" s="198"/>
      <c r="G250" s="292">
        <v>1</v>
      </c>
      <c r="H250" s="292">
        <v>1</v>
      </c>
      <c r="I250" s="292">
        <v>1</v>
      </c>
      <c r="J250" s="198"/>
      <c r="K250" s="198"/>
      <c r="L250" s="198"/>
      <c r="M250" s="198"/>
      <c r="N250" s="291"/>
    </row>
    <row r="251" spans="1:14" ht="24.75" customHeight="1" x14ac:dyDescent="0.25">
      <c r="A251" s="724"/>
      <c r="B251" s="12" t="s">
        <v>235</v>
      </c>
      <c r="C251" s="258" t="s">
        <v>460</v>
      </c>
      <c r="D251" s="198"/>
      <c r="E251" s="198"/>
      <c r="F251" s="198"/>
      <c r="G251" s="292">
        <v>1</v>
      </c>
      <c r="H251" s="292">
        <v>1</v>
      </c>
      <c r="I251" s="292">
        <v>1</v>
      </c>
      <c r="J251" s="198"/>
      <c r="K251" s="198"/>
      <c r="L251" s="198"/>
      <c r="M251" s="198"/>
      <c r="N251" s="291"/>
    </row>
    <row r="252" spans="1:14" ht="24.75" customHeight="1" x14ac:dyDescent="0.25">
      <c r="A252" s="725" t="s">
        <v>72</v>
      </c>
      <c r="B252" s="12" t="s">
        <v>232</v>
      </c>
      <c r="C252" s="258" t="s">
        <v>461</v>
      </c>
      <c r="D252" s="198"/>
      <c r="E252" s="292">
        <v>1</v>
      </c>
      <c r="F252" s="198"/>
      <c r="G252" s="292">
        <v>1</v>
      </c>
      <c r="H252" s="292">
        <v>1</v>
      </c>
      <c r="I252" s="292">
        <v>1</v>
      </c>
      <c r="J252" s="292">
        <v>1</v>
      </c>
      <c r="K252" s="292">
        <v>1</v>
      </c>
      <c r="L252" s="292">
        <v>1</v>
      </c>
      <c r="M252" s="292">
        <v>1</v>
      </c>
      <c r="N252" s="204"/>
    </row>
    <row r="253" spans="1:14" ht="35.25" customHeight="1" x14ac:dyDescent="0.25">
      <c r="A253" s="725"/>
      <c r="B253" s="12" t="s">
        <v>232</v>
      </c>
      <c r="C253" s="258" t="s">
        <v>462</v>
      </c>
      <c r="D253" s="198"/>
      <c r="E253" s="292">
        <v>1</v>
      </c>
      <c r="F253" s="292">
        <v>1</v>
      </c>
      <c r="G253" s="292">
        <v>1</v>
      </c>
      <c r="H253" s="292">
        <v>1</v>
      </c>
      <c r="I253" s="292">
        <v>1</v>
      </c>
      <c r="J253" s="292">
        <v>1</v>
      </c>
      <c r="K253" s="292">
        <v>1</v>
      </c>
      <c r="L253" s="292">
        <v>1</v>
      </c>
      <c r="M253" s="292">
        <v>1</v>
      </c>
      <c r="N253" s="204"/>
    </row>
    <row r="254" spans="1:14" ht="24.75" customHeight="1" x14ac:dyDescent="0.25">
      <c r="A254" s="725"/>
      <c r="B254" s="12" t="s">
        <v>235</v>
      </c>
      <c r="C254" s="258" t="s">
        <v>463</v>
      </c>
      <c r="D254" s="292">
        <v>1</v>
      </c>
      <c r="E254" s="198"/>
      <c r="F254" s="198"/>
      <c r="G254" s="292">
        <v>1</v>
      </c>
      <c r="H254" s="292">
        <v>1</v>
      </c>
      <c r="I254" s="292">
        <v>1</v>
      </c>
      <c r="J254" s="275"/>
      <c r="K254" s="275"/>
      <c r="L254" s="275"/>
      <c r="M254" s="275"/>
      <c r="N254" s="277"/>
    </row>
    <row r="255" spans="1:14" ht="24.75" customHeight="1" x14ac:dyDescent="0.25">
      <c r="A255" s="725"/>
      <c r="B255" s="12" t="s">
        <v>235</v>
      </c>
      <c r="C255" s="258" t="s">
        <v>464</v>
      </c>
      <c r="D255" s="292">
        <v>1</v>
      </c>
      <c r="E255" s="198"/>
      <c r="F255" s="198"/>
      <c r="G255" s="292">
        <v>1</v>
      </c>
      <c r="H255" s="292">
        <v>1</v>
      </c>
      <c r="I255" s="292">
        <v>1</v>
      </c>
      <c r="J255" s="275"/>
      <c r="K255" s="275"/>
      <c r="L255" s="275"/>
      <c r="M255" s="275"/>
      <c r="N255" s="277"/>
    </row>
    <row r="256" spans="1:14" ht="24.75" customHeight="1" x14ac:dyDescent="0.25">
      <c r="A256" s="725"/>
      <c r="B256" s="12" t="s">
        <v>235</v>
      </c>
      <c r="C256" s="258" t="s">
        <v>465</v>
      </c>
      <c r="D256" s="292">
        <v>1</v>
      </c>
      <c r="E256" s="198"/>
      <c r="F256" s="198"/>
      <c r="G256" s="292">
        <v>1</v>
      </c>
      <c r="H256" s="292">
        <v>1</v>
      </c>
      <c r="I256" s="292">
        <v>1</v>
      </c>
      <c r="J256" s="275"/>
      <c r="K256" s="275"/>
      <c r="L256" s="275"/>
      <c r="M256" s="275"/>
      <c r="N256" s="277"/>
    </row>
    <row r="257" spans="1:14" ht="24.75" customHeight="1" x14ac:dyDescent="0.25">
      <c r="A257" s="725"/>
      <c r="B257" s="12" t="s">
        <v>235</v>
      </c>
      <c r="C257" s="258" t="s">
        <v>466</v>
      </c>
      <c r="D257" s="292">
        <v>1</v>
      </c>
      <c r="E257" s="198"/>
      <c r="F257" s="198"/>
      <c r="G257" s="292">
        <v>1</v>
      </c>
      <c r="H257" s="292">
        <v>1</v>
      </c>
      <c r="I257" s="292">
        <v>1</v>
      </c>
      <c r="J257" s="275"/>
      <c r="K257" s="275"/>
      <c r="L257" s="275"/>
      <c r="M257" s="275"/>
      <c r="N257" s="277"/>
    </row>
    <row r="258" spans="1:14" ht="24.75" customHeight="1" x14ac:dyDescent="0.25">
      <c r="A258" s="725"/>
      <c r="B258" s="12" t="s">
        <v>235</v>
      </c>
      <c r="C258" s="258" t="s">
        <v>467</v>
      </c>
      <c r="D258" s="292">
        <v>1</v>
      </c>
      <c r="E258" s="198"/>
      <c r="F258" s="198"/>
      <c r="G258" s="292">
        <v>1</v>
      </c>
      <c r="H258" s="292">
        <v>1</v>
      </c>
      <c r="I258" s="292">
        <v>1</v>
      </c>
      <c r="J258" s="275"/>
      <c r="K258" s="275"/>
      <c r="L258" s="275"/>
      <c r="M258" s="275"/>
      <c r="N258" s="277"/>
    </row>
    <row r="259" spans="1:14" ht="24.75" customHeight="1" x14ac:dyDescent="0.25">
      <c r="A259" s="725"/>
      <c r="B259" s="12" t="s">
        <v>235</v>
      </c>
      <c r="C259" s="258" t="s">
        <v>468</v>
      </c>
      <c r="D259" s="292">
        <v>1</v>
      </c>
      <c r="E259" s="198"/>
      <c r="F259" s="198"/>
      <c r="G259" s="292">
        <v>1</v>
      </c>
      <c r="H259" s="292">
        <v>1</v>
      </c>
      <c r="I259" s="292">
        <v>1</v>
      </c>
      <c r="J259" s="275"/>
      <c r="K259" s="275"/>
      <c r="L259" s="275"/>
      <c r="M259" s="275"/>
      <c r="N259" s="277"/>
    </row>
    <row r="260" spans="1:14" ht="24.75" customHeight="1" x14ac:dyDescent="0.25">
      <c r="A260" s="725"/>
      <c r="B260" s="12" t="s">
        <v>235</v>
      </c>
      <c r="C260" s="258" t="s">
        <v>469</v>
      </c>
      <c r="D260" s="292">
        <v>1</v>
      </c>
      <c r="E260" s="198"/>
      <c r="F260" s="198"/>
      <c r="G260" s="292">
        <v>1</v>
      </c>
      <c r="H260" s="292">
        <v>1</v>
      </c>
      <c r="I260" s="292">
        <v>1</v>
      </c>
      <c r="J260" s="275"/>
      <c r="K260" s="275"/>
      <c r="L260" s="275"/>
      <c r="M260" s="275"/>
      <c r="N260" s="277"/>
    </row>
    <row r="261" spans="1:14" ht="24.75" customHeight="1" x14ac:dyDescent="0.25">
      <c r="A261" s="725"/>
      <c r="B261" s="12" t="s">
        <v>235</v>
      </c>
      <c r="C261" s="258" t="s">
        <v>470</v>
      </c>
      <c r="D261" s="292">
        <v>1</v>
      </c>
      <c r="E261" s="198"/>
      <c r="F261" s="198"/>
      <c r="G261" s="292">
        <v>1</v>
      </c>
      <c r="H261" s="292">
        <v>1</v>
      </c>
      <c r="I261" s="292">
        <v>1</v>
      </c>
      <c r="J261" s="275"/>
      <c r="K261" s="275"/>
      <c r="L261" s="275"/>
      <c r="M261" s="275"/>
      <c r="N261" s="277"/>
    </row>
    <row r="262" spans="1:14" ht="24.75" customHeight="1" x14ac:dyDescent="0.25">
      <c r="A262" s="725"/>
      <c r="B262" s="12" t="s">
        <v>235</v>
      </c>
      <c r="C262" s="258" t="s">
        <v>471</v>
      </c>
      <c r="D262" s="292">
        <v>1</v>
      </c>
      <c r="E262" s="198"/>
      <c r="F262" s="198"/>
      <c r="G262" s="292">
        <v>1</v>
      </c>
      <c r="H262" s="292">
        <v>1</v>
      </c>
      <c r="I262" s="292">
        <v>1</v>
      </c>
      <c r="J262" s="275"/>
      <c r="K262" s="275"/>
      <c r="L262" s="275"/>
      <c r="M262" s="275"/>
      <c r="N262" s="277"/>
    </row>
    <row r="263" spans="1:14" ht="24.75" customHeight="1" x14ac:dyDescent="0.25">
      <c r="A263" s="725"/>
      <c r="B263" s="12" t="s">
        <v>235</v>
      </c>
      <c r="C263" s="258" t="s">
        <v>472</v>
      </c>
      <c r="D263" s="292">
        <v>1</v>
      </c>
      <c r="E263" s="198"/>
      <c r="F263" s="198"/>
      <c r="G263" s="292">
        <v>1</v>
      </c>
      <c r="H263" s="292">
        <v>1</v>
      </c>
      <c r="I263" s="292">
        <v>1</v>
      </c>
      <c r="J263" s="275"/>
      <c r="K263" s="275"/>
      <c r="L263" s="275"/>
      <c r="M263" s="275"/>
      <c r="N263" s="277"/>
    </row>
    <row r="264" spans="1:14" ht="24.75" customHeight="1" x14ac:dyDescent="0.25">
      <c r="A264" s="725"/>
      <c r="B264" s="12" t="s">
        <v>235</v>
      </c>
      <c r="C264" s="258" t="s">
        <v>473</v>
      </c>
      <c r="D264" s="292">
        <v>1</v>
      </c>
      <c r="E264" s="198"/>
      <c r="F264" s="198"/>
      <c r="G264" s="292">
        <v>1</v>
      </c>
      <c r="H264" s="292">
        <v>1</v>
      </c>
      <c r="I264" s="292">
        <v>1</v>
      </c>
      <c r="J264" s="275"/>
      <c r="K264" s="275"/>
      <c r="L264" s="275"/>
      <c r="M264" s="275"/>
      <c r="N264" s="277"/>
    </row>
    <row r="265" spans="1:14" ht="24.75" customHeight="1" x14ac:dyDescent="0.25">
      <c r="A265" s="725"/>
      <c r="B265" s="12" t="s">
        <v>235</v>
      </c>
      <c r="C265" s="258" t="s">
        <v>474</v>
      </c>
      <c r="D265" s="292">
        <v>1</v>
      </c>
      <c r="E265" s="198"/>
      <c r="F265" s="198"/>
      <c r="G265" s="292">
        <v>1</v>
      </c>
      <c r="H265" s="292">
        <v>1</v>
      </c>
      <c r="I265" s="292">
        <v>1</v>
      </c>
      <c r="J265" s="275"/>
      <c r="K265" s="275"/>
      <c r="L265" s="275"/>
      <c r="M265" s="275"/>
      <c r="N265" s="277"/>
    </row>
    <row r="266" spans="1:14" ht="24.75" customHeight="1" x14ac:dyDescent="0.25">
      <c r="A266" s="725" t="s">
        <v>73</v>
      </c>
      <c r="B266" s="12" t="s">
        <v>232</v>
      </c>
      <c r="C266" s="258" t="s">
        <v>475</v>
      </c>
      <c r="D266" s="198"/>
      <c r="E266" s="292">
        <v>1</v>
      </c>
      <c r="F266" s="198"/>
      <c r="G266" s="292">
        <v>1</v>
      </c>
      <c r="H266" s="292">
        <v>1</v>
      </c>
      <c r="I266" s="292">
        <v>1</v>
      </c>
      <c r="J266" s="292">
        <v>1</v>
      </c>
      <c r="K266" s="292">
        <v>1</v>
      </c>
      <c r="L266" s="292">
        <v>1</v>
      </c>
      <c r="M266" s="292">
        <v>1</v>
      </c>
      <c r="N266" s="277"/>
    </row>
    <row r="267" spans="1:14" ht="24.75" customHeight="1" x14ac:dyDescent="0.25">
      <c r="A267" s="725"/>
      <c r="B267" s="12" t="s">
        <v>235</v>
      </c>
      <c r="C267" s="289" t="s">
        <v>476</v>
      </c>
      <c r="D267" s="294">
        <v>1</v>
      </c>
      <c r="E267" s="198"/>
      <c r="F267" s="198"/>
      <c r="G267" s="294">
        <v>1</v>
      </c>
      <c r="H267" s="294">
        <v>1</v>
      </c>
      <c r="I267" s="294">
        <v>1</v>
      </c>
      <c r="J267" s="296"/>
      <c r="K267" s="296"/>
      <c r="L267" s="296"/>
      <c r="M267" s="294">
        <v>1</v>
      </c>
      <c r="N267" s="277"/>
    </row>
    <row r="268" spans="1:14" ht="24.75" customHeight="1" x14ac:dyDescent="0.25">
      <c r="A268" s="725"/>
      <c r="B268" s="12" t="s">
        <v>235</v>
      </c>
      <c r="C268" s="289" t="s">
        <v>477</v>
      </c>
      <c r="D268" s="294">
        <v>1</v>
      </c>
      <c r="E268" s="292"/>
      <c r="F268" s="292"/>
      <c r="G268" s="294">
        <v>1</v>
      </c>
      <c r="H268" s="294">
        <v>1</v>
      </c>
      <c r="I268" s="294">
        <v>1</v>
      </c>
      <c r="J268" s="296"/>
      <c r="K268" s="296"/>
      <c r="L268" s="296"/>
      <c r="M268" s="294">
        <v>1</v>
      </c>
      <c r="N268" s="277"/>
    </row>
    <row r="269" spans="1:14" ht="24.75" customHeight="1" x14ac:dyDescent="0.25">
      <c r="A269" s="725"/>
      <c r="B269" s="12" t="s">
        <v>235</v>
      </c>
      <c r="C269" s="289" t="s">
        <v>478</v>
      </c>
      <c r="D269" s="294">
        <v>1</v>
      </c>
      <c r="E269" s="292"/>
      <c r="F269" s="292"/>
      <c r="G269" s="294">
        <v>1</v>
      </c>
      <c r="H269" s="294">
        <v>1</v>
      </c>
      <c r="I269" s="294">
        <v>1</v>
      </c>
      <c r="J269" s="296"/>
      <c r="K269" s="296"/>
      <c r="L269" s="296"/>
      <c r="M269" s="294">
        <v>1</v>
      </c>
      <c r="N269" s="277"/>
    </row>
    <row r="270" spans="1:14" ht="24.75" customHeight="1" x14ac:dyDescent="0.25">
      <c r="A270" s="725"/>
      <c r="B270" s="12" t="s">
        <v>235</v>
      </c>
      <c r="C270" s="289" t="s">
        <v>479</v>
      </c>
      <c r="D270" s="294">
        <v>1</v>
      </c>
      <c r="E270" s="292"/>
      <c r="F270" s="292"/>
      <c r="G270" s="294">
        <v>1</v>
      </c>
      <c r="H270" s="294">
        <v>1</v>
      </c>
      <c r="I270" s="294">
        <v>1</v>
      </c>
      <c r="J270" s="296"/>
      <c r="K270" s="296"/>
      <c r="L270" s="296"/>
      <c r="M270" s="294">
        <v>1</v>
      </c>
      <c r="N270" s="277"/>
    </row>
    <row r="271" spans="1:14" ht="24.75" customHeight="1" x14ac:dyDescent="0.25">
      <c r="A271" s="725"/>
      <c r="B271" s="12" t="s">
        <v>235</v>
      </c>
      <c r="C271" s="289" t="s">
        <v>480</v>
      </c>
      <c r="D271" s="294">
        <v>1</v>
      </c>
      <c r="E271" s="292"/>
      <c r="F271" s="292"/>
      <c r="G271" s="294">
        <v>1</v>
      </c>
      <c r="H271" s="294">
        <v>1</v>
      </c>
      <c r="I271" s="294">
        <v>1</v>
      </c>
      <c r="J271" s="296"/>
      <c r="K271" s="296"/>
      <c r="L271" s="296"/>
      <c r="M271" s="294">
        <v>1</v>
      </c>
      <c r="N271" s="277"/>
    </row>
    <row r="272" spans="1:14" ht="24.75" customHeight="1" x14ac:dyDescent="0.25">
      <c r="A272" s="725"/>
      <c r="B272" s="12" t="s">
        <v>235</v>
      </c>
      <c r="C272" s="289" t="s">
        <v>481</v>
      </c>
      <c r="D272" s="294">
        <v>1</v>
      </c>
      <c r="E272" s="292"/>
      <c r="F272" s="292"/>
      <c r="G272" s="294">
        <v>1</v>
      </c>
      <c r="H272" s="294">
        <v>1</v>
      </c>
      <c r="I272" s="294">
        <v>1</v>
      </c>
      <c r="J272" s="296"/>
      <c r="K272" s="296"/>
      <c r="L272" s="296"/>
      <c r="M272" s="294">
        <v>1</v>
      </c>
      <c r="N272" s="277"/>
    </row>
    <row r="273" spans="1:14" ht="24.75" customHeight="1" x14ac:dyDescent="0.25">
      <c r="A273" s="725"/>
      <c r="B273" s="12" t="s">
        <v>235</v>
      </c>
      <c r="C273" s="289" t="s">
        <v>482</v>
      </c>
      <c r="D273" s="294">
        <v>1</v>
      </c>
      <c r="E273" s="292"/>
      <c r="F273" s="292"/>
      <c r="G273" s="294">
        <v>1</v>
      </c>
      <c r="H273" s="294">
        <v>1</v>
      </c>
      <c r="I273" s="294">
        <v>1</v>
      </c>
      <c r="J273" s="296"/>
      <c r="K273" s="296"/>
      <c r="L273" s="296"/>
      <c r="M273" s="294">
        <v>1</v>
      </c>
      <c r="N273" s="277"/>
    </row>
    <row r="274" spans="1:14" ht="24.75" customHeight="1" x14ac:dyDescent="0.25">
      <c r="A274" s="725"/>
      <c r="B274" s="12" t="s">
        <v>235</v>
      </c>
      <c r="C274" s="289" t="s">
        <v>483</v>
      </c>
      <c r="D274" s="294">
        <v>1</v>
      </c>
      <c r="E274" s="292"/>
      <c r="F274" s="292"/>
      <c r="G274" s="294">
        <v>1</v>
      </c>
      <c r="H274" s="294">
        <v>1</v>
      </c>
      <c r="I274" s="294">
        <v>1</v>
      </c>
      <c r="J274" s="296"/>
      <c r="K274" s="296"/>
      <c r="L274" s="296"/>
      <c r="M274" s="294">
        <v>1</v>
      </c>
      <c r="N274" s="277"/>
    </row>
    <row r="275" spans="1:14" ht="24.75" customHeight="1" x14ac:dyDescent="0.25">
      <c r="A275" s="725"/>
      <c r="B275" s="12" t="s">
        <v>235</v>
      </c>
      <c r="C275" s="289" t="s">
        <v>484</v>
      </c>
      <c r="D275" s="294">
        <v>1</v>
      </c>
      <c r="E275" s="292"/>
      <c r="F275" s="292"/>
      <c r="G275" s="294">
        <v>1</v>
      </c>
      <c r="H275" s="294">
        <v>1</v>
      </c>
      <c r="I275" s="294">
        <v>1</v>
      </c>
      <c r="J275" s="296"/>
      <c r="K275" s="296"/>
      <c r="L275" s="296"/>
      <c r="M275" s="294">
        <v>1</v>
      </c>
      <c r="N275" s="277"/>
    </row>
    <row r="276" spans="1:14" ht="30.75" customHeight="1" x14ac:dyDescent="0.25">
      <c r="A276" s="725"/>
      <c r="B276" s="12" t="s">
        <v>235</v>
      </c>
      <c r="C276" s="289" t="s">
        <v>485</v>
      </c>
      <c r="D276" s="294">
        <v>1</v>
      </c>
      <c r="E276" s="292"/>
      <c r="F276" s="292"/>
      <c r="G276" s="294">
        <v>1</v>
      </c>
      <c r="H276" s="294">
        <v>1</v>
      </c>
      <c r="I276" s="294">
        <v>1</v>
      </c>
      <c r="J276" s="296"/>
      <c r="K276" s="296"/>
      <c r="L276" s="296"/>
      <c r="M276" s="294">
        <v>1</v>
      </c>
      <c r="N276" s="277"/>
    </row>
    <row r="277" spans="1:14" ht="24.75" customHeight="1" x14ac:dyDescent="0.25">
      <c r="A277" s="725"/>
      <c r="B277" s="12" t="s">
        <v>235</v>
      </c>
      <c r="C277" s="289" t="s">
        <v>486</v>
      </c>
      <c r="D277" s="294">
        <v>1</v>
      </c>
      <c r="E277" s="292"/>
      <c r="F277" s="292"/>
      <c r="G277" s="294">
        <v>1</v>
      </c>
      <c r="H277" s="294">
        <v>1</v>
      </c>
      <c r="I277" s="294">
        <v>1</v>
      </c>
      <c r="J277" s="296"/>
      <c r="K277" s="296"/>
      <c r="L277" s="296"/>
      <c r="M277" s="294">
        <v>1</v>
      </c>
      <c r="N277" s="277"/>
    </row>
    <row r="278" spans="1:14" ht="24.75" customHeight="1" x14ac:dyDescent="0.25">
      <c r="A278" s="725"/>
      <c r="B278" s="12" t="s">
        <v>235</v>
      </c>
      <c r="C278" s="289" t="s">
        <v>487</v>
      </c>
      <c r="D278" s="294">
        <v>1</v>
      </c>
      <c r="E278" s="292"/>
      <c r="F278" s="292"/>
      <c r="G278" s="294">
        <v>1</v>
      </c>
      <c r="H278" s="294">
        <v>1</v>
      </c>
      <c r="I278" s="294">
        <v>1</v>
      </c>
      <c r="J278" s="296"/>
      <c r="K278" s="296"/>
      <c r="L278" s="296"/>
      <c r="M278" s="294">
        <v>1</v>
      </c>
      <c r="N278" s="277"/>
    </row>
    <row r="279" spans="1:14" ht="24.75" customHeight="1" x14ac:dyDescent="0.25">
      <c r="A279" s="725"/>
      <c r="B279" s="12" t="s">
        <v>235</v>
      </c>
      <c r="C279" s="289" t="s">
        <v>488</v>
      </c>
      <c r="D279" s="294">
        <v>1</v>
      </c>
      <c r="E279" s="292"/>
      <c r="F279" s="292"/>
      <c r="G279" s="294">
        <v>1</v>
      </c>
      <c r="H279" s="294">
        <v>1</v>
      </c>
      <c r="I279" s="294">
        <v>1</v>
      </c>
      <c r="J279" s="296"/>
      <c r="K279" s="296"/>
      <c r="L279" s="296"/>
      <c r="M279" s="294">
        <v>1</v>
      </c>
      <c r="N279" s="277"/>
    </row>
    <row r="280" spans="1:14" ht="24.75" customHeight="1" x14ac:dyDescent="0.25">
      <c r="A280" s="725"/>
      <c r="B280" s="12" t="s">
        <v>235</v>
      </c>
      <c r="C280" s="300" t="s">
        <v>489</v>
      </c>
      <c r="D280" s="294">
        <v>1</v>
      </c>
      <c r="E280" s="292"/>
      <c r="F280" s="292"/>
      <c r="G280" s="294">
        <v>1</v>
      </c>
      <c r="H280" s="294">
        <v>1</v>
      </c>
      <c r="I280" s="294">
        <v>1</v>
      </c>
      <c r="J280" s="296"/>
      <c r="K280" s="296"/>
      <c r="L280" s="296"/>
      <c r="M280" s="294">
        <v>1</v>
      </c>
      <c r="N280" s="277"/>
    </row>
    <row r="281" spans="1:14" ht="33" customHeight="1" x14ac:dyDescent="0.25">
      <c r="A281" s="725"/>
      <c r="B281" s="12" t="s">
        <v>235</v>
      </c>
      <c r="C281" s="289" t="s">
        <v>490</v>
      </c>
      <c r="D281" s="294">
        <v>1</v>
      </c>
      <c r="E281" s="292"/>
      <c r="F281" s="292"/>
      <c r="G281" s="294">
        <v>1</v>
      </c>
      <c r="H281" s="294">
        <v>1</v>
      </c>
      <c r="I281" s="294">
        <v>1</v>
      </c>
      <c r="J281" s="296"/>
      <c r="K281" s="296"/>
      <c r="L281" s="296"/>
      <c r="M281" s="294">
        <v>1</v>
      </c>
      <c r="N281" s="277"/>
    </row>
    <row r="282" spans="1:14" ht="33" customHeight="1" x14ac:dyDescent="0.25">
      <c r="A282" s="725"/>
      <c r="B282" s="12" t="s">
        <v>235</v>
      </c>
      <c r="C282" s="289" t="s">
        <v>491</v>
      </c>
      <c r="D282" s="294">
        <v>1</v>
      </c>
      <c r="E282" s="292"/>
      <c r="F282" s="292"/>
      <c r="G282" s="294">
        <v>1</v>
      </c>
      <c r="H282" s="294">
        <v>1</v>
      </c>
      <c r="I282" s="294">
        <v>1</v>
      </c>
      <c r="J282" s="296"/>
      <c r="K282" s="296"/>
      <c r="L282" s="296"/>
      <c r="M282" s="294">
        <v>1</v>
      </c>
      <c r="N282" s="277"/>
    </row>
    <row r="283" spans="1:14" ht="33" customHeight="1" x14ac:dyDescent="0.25">
      <c r="A283" s="725"/>
      <c r="B283" s="12" t="s">
        <v>235</v>
      </c>
      <c r="C283" s="289" t="s">
        <v>492</v>
      </c>
      <c r="D283" s="294">
        <v>1</v>
      </c>
      <c r="E283" s="292"/>
      <c r="F283" s="292"/>
      <c r="G283" s="294">
        <v>1</v>
      </c>
      <c r="H283" s="294">
        <v>1</v>
      </c>
      <c r="I283" s="294">
        <v>1</v>
      </c>
      <c r="J283" s="296"/>
      <c r="K283" s="296"/>
      <c r="L283" s="296"/>
      <c r="M283" s="294">
        <v>1</v>
      </c>
      <c r="N283" s="277"/>
    </row>
    <row r="284" spans="1:14" ht="33" customHeight="1" x14ac:dyDescent="0.25">
      <c r="A284" s="725"/>
      <c r="B284" s="12" t="s">
        <v>235</v>
      </c>
      <c r="C284" s="289" t="s">
        <v>493</v>
      </c>
      <c r="D284" s="294">
        <v>1</v>
      </c>
      <c r="E284" s="292"/>
      <c r="F284" s="292"/>
      <c r="G284" s="294">
        <v>1</v>
      </c>
      <c r="H284" s="294">
        <v>1</v>
      </c>
      <c r="I284" s="294">
        <v>1</v>
      </c>
      <c r="J284" s="296"/>
      <c r="K284" s="296"/>
      <c r="L284" s="296"/>
      <c r="M284" s="294">
        <v>1</v>
      </c>
      <c r="N284" s="277"/>
    </row>
    <row r="285" spans="1:14" ht="33" customHeight="1" x14ac:dyDescent="0.25">
      <c r="A285" s="725"/>
      <c r="B285" s="12" t="s">
        <v>235</v>
      </c>
      <c r="C285" s="289" t="s">
        <v>494</v>
      </c>
      <c r="D285" s="294">
        <v>1</v>
      </c>
      <c r="E285" s="292"/>
      <c r="F285" s="292"/>
      <c r="G285" s="294">
        <v>1</v>
      </c>
      <c r="H285" s="294">
        <v>1</v>
      </c>
      <c r="I285" s="294">
        <v>1</v>
      </c>
      <c r="J285" s="296"/>
      <c r="K285" s="296"/>
      <c r="L285" s="296"/>
      <c r="M285" s="294">
        <v>1</v>
      </c>
      <c r="N285" s="277"/>
    </row>
    <row r="286" spans="1:14" ht="33" customHeight="1" x14ac:dyDescent="0.25">
      <c r="A286" s="725"/>
      <c r="B286" s="12" t="s">
        <v>235</v>
      </c>
      <c r="C286" s="289" t="s">
        <v>495</v>
      </c>
      <c r="D286" s="296"/>
      <c r="E286" s="292"/>
      <c r="F286" s="292"/>
      <c r="G286" s="296"/>
      <c r="H286" s="296"/>
      <c r="I286" s="296"/>
      <c r="J286" s="296"/>
      <c r="K286" s="296"/>
      <c r="L286" s="296"/>
      <c r="M286" s="296"/>
      <c r="N286" s="277"/>
    </row>
    <row r="287" spans="1:14" ht="33" customHeight="1" x14ac:dyDescent="0.25">
      <c r="A287" s="725"/>
      <c r="B287" s="12" t="s">
        <v>235</v>
      </c>
      <c r="C287" s="289" t="s">
        <v>496</v>
      </c>
      <c r="D287" s="294">
        <v>1</v>
      </c>
      <c r="E287" s="292"/>
      <c r="F287" s="292"/>
      <c r="G287" s="294">
        <v>1</v>
      </c>
      <c r="H287" s="294">
        <v>1</v>
      </c>
      <c r="I287" s="294">
        <v>1</v>
      </c>
      <c r="J287" s="296"/>
      <c r="K287" s="296"/>
      <c r="L287" s="296"/>
      <c r="M287" s="294">
        <v>1</v>
      </c>
      <c r="N287" s="277"/>
    </row>
    <row r="288" spans="1:14" ht="36" customHeight="1" x14ac:dyDescent="0.25">
      <c r="A288" s="725"/>
      <c r="B288" s="12" t="s">
        <v>235</v>
      </c>
      <c r="C288" s="289" t="s">
        <v>497</v>
      </c>
      <c r="D288" s="294">
        <v>1</v>
      </c>
      <c r="E288" s="292"/>
      <c r="F288" s="292"/>
      <c r="G288" s="294">
        <v>1</v>
      </c>
      <c r="H288" s="294">
        <v>1</v>
      </c>
      <c r="I288" s="294">
        <v>1</v>
      </c>
      <c r="J288" s="296"/>
      <c r="K288" s="296"/>
      <c r="L288" s="296"/>
      <c r="M288" s="294">
        <v>1</v>
      </c>
      <c r="N288" s="277"/>
    </row>
    <row r="289" spans="1:14" ht="36" customHeight="1" x14ac:dyDescent="0.25">
      <c r="A289" s="725"/>
      <c r="B289" s="12" t="s">
        <v>235</v>
      </c>
      <c r="C289" s="289" t="s">
        <v>498</v>
      </c>
      <c r="D289" s="294">
        <v>1</v>
      </c>
      <c r="E289" s="292"/>
      <c r="F289" s="292"/>
      <c r="G289" s="294">
        <v>1</v>
      </c>
      <c r="H289" s="294">
        <v>1</v>
      </c>
      <c r="I289" s="294">
        <v>1</v>
      </c>
      <c r="J289" s="296"/>
      <c r="K289" s="296"/>
      <c r="L289" s="296"/>
      <c r="M289" s="294">
        <v>1</v>
      </c>
      <c r="N289" s="277"/>
    </row>
    <row r="290" spans="1:14" ht="36" customHeight="1" x14ac:dyDescent="0.25">
      <c r="A290" s="725"/>
      <c r="B290" s="12" t="s">
        <v>235</v>
      </c>
      <c r="C290" s="289" t="s">
        <v>499</v>
      </c>
      <c r="D290" s="294">
        <v>1</v>
      </c>
      <c r="E290" s="292"/>
      <c r="F290" s="292"/>
      <c r="G290" s="294">
        <v>1</v>
      </c>
      <c r="H290" s="294">
        <v>1</v>
      </c>
      <c r="I290" s="294">
        <v>1</v>
      </c>
      <c r="J290" s="296"/>
      <c r="K290" s="296"/>
      <c r="L290" s="296"/>
      <c r="M290" s="294">
        <v>1</v>
      </c>
      <c r="N290" s="277"/>
    </row>
    <row r="291" spans="1:14" ht="36" customHeight="1" x14ac:dyDescent="0.25">
      <c r="A291" s="725"/>
      <c r="B291" s="12" t="s">
        <v>235</v>
      </c>
      <c r="C291" s="289" t="s">
        <v>500</v>
      </c>
      <c r="D291" s="294">
        <v>1</v>
      </c>
      <c r="E291" s="292"/>
      <c r="F291" s="292"/>
      <c r="G291" s="294">
        <v>1</v>
      </c>
      <c r="H291" s="294">
        <v>1</v>
      </c>
      <c r="I291" s="294">
        <v>1</v>
      </c>
      <c r="J291" s="296"/>
      <c r="K291" s="296"/>
      <c r="L291" s="296"/>
      <c r="M291" s="294">
        <v>1</v>
      </c>
      <c r="N291" s="277"/>
    </row>
    <row r="292" spans="1:14" ht="35.25" customHeight="1" x14ac:dyDescent="0.25">
      <c r="A292" s="725"/>
      <c r="B292" s="12" t="s">
        <v>235</v>
      </c>
      <c r="C292" s="289" t="s">
        <v>501</v>
      </c>
      <c r="D292" s="294">
        <v>1</v>
      </c>
      <c r="E292" s="292"/>
      <c r="F292" s="292"/>
      <c r="G292" s="294">
        <v>1</v>
      </c>
      <c r="H292" s="294">
        <v>1</v>
      </c>
      <c r="I292" s="294">
        <v>1</v>
      </c>
      <c r="J292" s="296"/>
      <c r="K292" s="296"/>
      <c r="L292" s="296"/>
      <c r="M292" s="294">
        <v>1</v>
      </c>
      <c r="N292" s="277"/>
    </row>
    <row r="293" spans="1:14" ht="35.25" customHeight="1" x14ac:dyDescent="0.25">
      <c r="A293" s="725"/>
      <c r="B293" s="12" t="s">
        <v>235</v>
      </c>
      <c r="C293" s="289" t="s">
        <v>502</v>
      </c>
      <c r="D293" s="294">
        <v>1</v>
      </c>
      <c r="E293" s="292"/>
      <c r="F293" s="292"/>
      <c r="G293" s="294">
        <v>1</v>
      </c>
      <c r="H293" s="294">
        <v>1</v>
      </c>
      <c r="I293" s="294">
        <v>1</v>
      </c>
      <c r="J293" s="296"/>
      <c r="K293" s="296"/>
      <c r="L293" s="296"/>
      <c r="M293" s="294">
        <v>1</v>
      </c>
      <c r="N293" s="277"/>
    </row>
    <row r="294" spans="1:14" ht="35.25" customHeight="1" x14ac:dyDescent="0.25">
      <c r="A294" s="725"/>
      <c r="B294" s="12" t="s">
        <v>235</v>
      </c>
      <c r="C294" s="289" t="s">
        <v>503</v>
      </c>
      <c r="D294" s="294">
        <v>1</v>
      </c>
      <c r="E294" s="292"/>
      <c r="F294" s="292"/>
      <c r="G294" s="294">
        <v>1</v>
      </c>
      <c r="H294" s="294">
        <v>1</v>
      </c>
      <c r="I294" s="294">
        <v>1</v>
      </c>
      <c r="J294" s="296"/>
      <c r="K294" s="296"/>
      <c r="L294" s="296"/>
      <c r="M294" s="294">
        <v>1</v>
      </c>
      <c r="N294" s="277"/>
    </row>
    <row r="295" spans="1:14" ht="35.25" customHeight="1" x14ac:dyDescent="0.25">
      <c r="A295" s="725"/>
      <c r="B295" s="12" t="s">
        <v>235</v>
      </c>
      <c r="C295" s="258" t="s">
        <v>504</v>
      </c>
      <c r="D295" s="294">
        <v>1</v>
      </c>
      <c r="E295" s="292"/>
      <c r="F295" s="292"/>
      <c r="G295" s="294">
        <v>1</v>
      </c>
      <c r="H295" s="294">
        <v>1</v>
      </c>
      <c r="I295" s="294">
        <v>1</v>
      </c>
      <c r="J295" s="296"/>
      <c r="K295" s="296"/>
      <c r="L295" s="296"/>
      <c r="M295" s="294">
        <v>1</v>
      </c>
      <c r="N295" s="277"/>
    </row>
    <row r="296" spans="1:14" ht="35.25" customHeight="1" x14ac:dyDescent="0.25">
      <c r="A296" s="725"/>
      <c r="B296" s="12" t="s">
        <v>235</v>
      </c>
      <c r="C296" s="258" t="s">
        <v>505</v>
      </c>
      <c r="D296" s="294">
        <v>1</v>
      </c>
      <c r="E296" s="292"/>
      <c r="F296" s="292"/>
      <c r="G296" s="294">
        <v>1</v>
      </c>
      <c r="H296" s="294">
        <v>1</v>
      </c>
      <c r="I296" s="294">
        <v>1</v>
      </c>
      <c r="J296" s="296"/>
      <c r="K296" s="296"/>
      <c r="L296" s="296"/>
      <c r="M296" s="294">
        <v>1</v>
      </c>
      <c r="N296" s="277"/>
    </row>
    <row r="297" spans="1:14" ht="35.25" customHeight="1" x14ac:dyDescent="0.25">
      <c r="A297" s="725"/>
      <c r="B297" s="12" t="s">
        <v>235</v>
      </c>
      <c r="C297" s="258" t="s">
        <v>506</v>
      </c>
      <c r="D297" s="294">
        <v>1</v>
      </c>
      <c r="E297" s="292"/>
      <c r="F297" s="292"/>
      <c r="G297" s="294">
        <v>1</v>
      </c>
      <c r="H297" s="294">
        <v>1</v>
      </c>
      <c r="I297" s="294">
        <v>1</v>
      </c>
      <c r="J297" s="296"/>
      <c r="K297" s="296"/>
      <c r="L297" s="296"/>
      <c r="M297" s="294">
        <v>1</v>
      </c>
      <c r="N297" s="277"/>
    </row>
    <row r="298" spans="1:14" ht="35.25" customHeight="1" x14ac:dyDescent="0.25">
      <c r="A298" s="725"/>
      <c r="B298" s="12" t="s">
        <v>235</v>
      </c>
      <c r="C298" s="258" t="s">
        <v>507</v>
      </c>
      <c r="D298" s="294">
        <v>1</v>
      </c>
      <c r="E298" s="292"/>
      <c r="F298" s="292"/>
      <c r="G298" s="294">
        <v>1</v>
      </c>
      <c r="H298" s="294">
        <v>1</v>
      </c>
      <c r="I298" s="294">
        <v>1</v>
      </c>
      <c r="J298" s="296"/>
      <c r="K298" s="296"/>
      <c r="L298" s="296"/>
      <c r="M298" s="294">
        <v>1</v>
      </c>
      <c r="N298" s="277"/>
    </row>
    <row r="299" spans="1:14" ht="35.25" customHeight="1" x14ac:dyDescent="0.25">
      <c r="A299" s="725"/>
      <c r="B299" s="12" t="s">
        <v>235</v>
      </c>
      <c r="C299" s="258" t="s">
        <v>508</v>
      </c>
      <c r="D299" s="294">
        <v>1</v>
      </c>
      <c r="E299" s="292"/>
      <c r="F299" s="292"/>
      <c r="G299" s="294">
        <v>1</v>
      </c>
      <c r="H299" s="294">
        <v>1</v>
      </c>
      <c r="I299" s="294">
        <v>1</v>
      </c>
      <c r="J299" s="296"/>
      <c r="K299" s="296"/>
      <c r="L299" s="296"/>
      <c r="M299" s="294">
        <v>1</v>
      </c>
      <c r="N299" s="277"/>
    </row>
    <row r="300" spans="1:14" ht="35.25" customHeight="1" x14ac:dyDescent="0.25">
      <c r="A300" s="725"/>
      <c r="B300" s="12" t="s">
        <v>235</v>
      </c>
      <c r="C300" s="258" t="s">
        <v>509</v>
      </c>
      <c r="D300" s="294">
        <v>1</v>
      </c>
      <c r="E300" s="292"/>
      <c r="F300" s="292"/>
      <c r="G300" s="294">
        <v>1</v>
      </c>
      <c r="H300" s="294">
        <v>1</v>
      </c>
      <c r="I300" s="294">
        <v>1</v>
      </c>
      <c r="J300" s="296"/>
      <c r="K300" s="296"/>
      <c r="L300" s="296"/>
      <c r="M300" s="294">
        <v>1</v>
      </c>
      <c r="N300" s="277"/>
    </row>
    <row r="301" spans="1:14" ht="35.25" customHeight="1" x14ac:dyDescent="0.25">
      <c r="A301" s="725"/>
      <c r="B301" s="12" t="s">
        <v>235</v>
      </c>
      <c r="C301" s="258" t="s">
        <v>510</v>
      </c>
      <c r="D301" s="294">
        <v>1</v>
      </c>
      <c r="E301" s="198"/>
      <c r="F301" s="198"/>
      <c r="G301" s="294">
        <v>1</v>
      </c>
      <c r="H301" s="294">
        <v>1</v>
      </c>
      <c r="I301" s="294">
        <v>1</v>
      </c>
      <c r="J301" s="296"/>
      <c r="K301" s="296"/>
      <c r="L301" s="296"/>
      <c r="M301" s="294">
        <v>1</v>
      </c>
      <c r="N301" s="277"/>
    </row>
    <row r="302" spans="1:14" ht="24" customHeight="1" x14ac:dyDescent="0.25">
      <c r="A302" s="722" t="s">
        <v>74</v>
      </c>
      <c r="B302" s="12" t="s">
        <v>232</v>
      </c>
      <c r="C302" s="258" t="s">
        <v>511</v>
      </c>
      <c r="D302" s="280"/>
      <c r="E302" s="280">
        <v>1</v>
      </c>
      <c r="F302" s="280"/>
      <c r="G302" s="280">
        <v>1</v>
      </c>
      <c r="H302" s="280">
        <v>1</v>
      </c>
      <c r="I302" s="280">
        <v>1</v>
      </c>
      <c r="J302" s="280">
        <v>1</v>
      </c>
      <c r="K302" s="280">
        <v>1</v>
      </c>
      <c r="L302" s="280">
        <v>1</v>
      </c>
      <c r="M302" s="280">
        <v>1</v>
      </c>
      <c r="N302" s="281">
        <v>1</v>
      </c>
    </row>
    <row r="303" spans="1:14" ht="24" customHeight="1" x14ac:dyDescent="0.25">
      <c r="A303" s="723"/>
      <c r="B303" s="12" t="s">
        <v>232</v>
      </c>
      <c r="C303" s="258" t="s">
        <v>512</v>
      </c>
      <c r="D303" s="280"/>
      <c r="E303" s="280">
        <v>1</v>
      </c>
      <c r="F303" s="280"/>
      <c r="G303" s="280">
        <v>1</v>
      </c>
      <c r="H303" s="280">
        <v>1</v>
      </c>
      <c r="I303" s="280">
        <v>1</v>
      </c>
      <c r="J303" s="280">
        <v>1</v>
      </c>
      <c r="K303" s="280">
        <v>1</v>
      </c>
      <c r="L303" s="280">
        <v>1</v>
      </c>
      <c r="M303" s="280">
        <v>1</v>
      </c>
      <c r="N303" s="281">
        <v>1</v>
      </c>
    </row>
    <row r="304" spans="1:14" ht="24" customHeight="1" x14ac:dyDescent="0.25">
      <c r="A304" s="723"/>
      <c r="B304" s="12" t="s">
        <v>232</v>
      </c>
      <c r="C304" s="258" t="s">
        <v>513</v>
      </c>
      <c r="D304" s="279"/>
      <c r="E304" s="280">
        <v>1</v>
      </c>
      <c r="F304" s="279"/>
      <c r="G304" s="280">
        <v>1</v>
      </c>
      <c r="H304" s="280">
        <v>1</v>
      </c>
      <c r="I304" s="280">
        <v>1</v>
      </c>
      <c r="J304" s="280">
        <v>1</v>
      </c>
      <c r="K304" s="280">
        <v>1</v>
      </c>
      <c r="L304" s="280">
        <v>1</v>
      </c>
      <c r="M304" s="280">
        <v>1</v>
      </c>
      <c r="N304" s="281">
        <v>1</v>
      </c>
    </row>
    <row r="305" spans="1:14" ht="24" customHeight="1" x14ac:dyDescent="0.25">
      <c r="A305" s="723"/>
      <c r="B305" s="12" t="s">
        <v>232</v>
      </c>
      <c r="C305" s="258" t="s">
        <v>514</v>
      </c>
      <c r="D305" s="279"/>
      <c r="E305" s="280">
        <v>1</v>
      </c>
      <c r="F305" s="279"/>
      <c r="G305" s="280">
        <v>1</v>
      </c>
      <c r="H305" s="280">
        <v>1</v>
      </c>
      <c r="I305" s="280">
        <v>1</v>
      </c>
      <c r="J305" s="280">
        <v>1</v>
      </c>
      <c r="K305" s="280">
        <v>1</v>
      </c>
      <c r="L305" s="280">
        <v>1</v>
      </c>
      <c r="M305" s="280">
        <v>1</v>
      </c>
      <c r="N305" s="281">
        <v>1</v>
      </c>
    </row>
    <row r="306" spans="1:14" ht="24" customHeight="1" x14ac:dyDescent="0.25">
      <c r="A306" s="723"/>
      <c r="B306" s="12" t="s">
        <v>232</v>
      </c>
      <c r="C306" s="258" t="s">
        <v>515</v>
      </c>
      <c r="D306" s="279"/>
      <c r="E306" s="280">
        <v>1</v>
      </c>
      <c r="F306" s="280"/>
      <c r="G306" s="280">
        <v>1</v>
      </c>
      <c r="H306" s="280">
        <v>1</v>
      </c>
      <c r="I306" s="280">
        <v>1</v>
      </c>
      <c r="J306" s="280">
        <v>1</v>
      </c>
      <c r="K306" s="280">
        <v>1</v>
      </c>
      <c r="L306" s="280">
        <v>1</v>
      </c>
      <c r="M306" s="280">
        <v>1</v>
      </c>
      <c r="N306" s="281">
        <v>1</v>
      </c>
    </row>
    <row r="307" spans="1:14" ht="24" customHeight="1" x14ac:dyDescent="0.25">
      <c r="A307" s="724"/>
      <c r="B307" s="12" t="s">
        <v>232</v>
      </c>
      <c r="C307" s="258" t="s">
        <v>516</v>
      </c>
      <c r="D307" s="279"/>
      <c r="E307" s="280">
        <v>1</v>
      </c>
      <c r="F307" s="279"/>
      <c r="G307" s="280">
        <v>1</v>
      </c>
      <c r="H307" s="280">
        <v>1</v>
      </c>
      <c r="I307" s="280">
        <v>1</v>
      </c>
      <c r="J307" s="280">
        <v>1</v>
      </c>
      <c r="K307" s="280">
        <v>1</v>
      </c>
      <c r="L307" s="280">
        <v>1</v>
      </c>
      <c r="M307" s="280">
        <v>1</v>
      </c>
      <c r="N307" s="281">
        <v>1</v>
      </c>
    </row>
    <row r="308" spans="1:14" ht="32.25" customHeight="1" x14ac:dyDescent="0.25">
      <c r="A308" s="725" t="s">
        <v>75</v>
      </c>
      <c r="B308" s="12" t="s">
        <v>232</v>
      </c>
      <c r="C308" s="258" t="s">
        <v>517</v>
      </c>
      <c r="D308" s="292"/>
      <c r="E308" s="198"/>
      <c r="F308" s="292">
        <v>1</v>
      </c>
      <c r="G308" s="292">
        <v>1</v>
      </c>
      <c r="H308" s="292">
        <v>1</v>
      </c>
      <c r="I308" s="292">
        <v>1</v>
      </c>
      <c r="J308" s="292">
        <v>1</v>
      </c>
      <c r="K308" s="292">
        <v>1</v>
      </c>
      <c r="L308" s="292">
        <v>1</v>
      </c>
      <c r="M308" s="198"/>
      <c r="N308" s="247"/>
    </row>
    <row r="309" spans="1:14" ht="32.25" customHeight="1" x14ac:dyDescent="0.25">
      <c r="A309" s="725"/>
      <c r="B309" s="12" t="s">
        <v>232</v>
      </c>
      <c r="C309" s="258" t="s">
        <v>518</v>
      </c>
      <c r="D309" s="292"/>
      <c r="E309" s="198"/>
      <c r="F309" s="292">
        <v>1</v>
      </c>
      <c r="G309" s="292">
        <v>1</v>
      </c>
      <c r="H309" s="292">
        <v>1</v>
      </c>
      <c r="I309" s="292">
        <v>1</v>
      </c>
      <c r="J309" s="292">
        <v>1</v>
      </c>
      <c r="K309" s="292">
        <v>1</v>
      </c>
      <c r="L309" s="292">
        <v>1</v>
      </c>
      <c r="M309" s="292"/>
      <c r="N309" s="247"/>
    </row>
    <row r="310" spans="1:14" ht="32.25" customHeight="1" x14ac:dyDescent="0.25">
      <c r="A310" s="725"/>
      <c r="B310" s="12" t="s">
        <v>235</v>
      </c>
      <c r="C310" s="289" t="s">
        <v>519</v>
      </c>
      <c r="D310" s="296"/>
      <c r="E310" s="198"/>
      <c r="F310" s="296"/>
      <c r="G310" s="294">
        <v>1</v>
      </c>
      <c r="H310" s="294">
        <v>1</v>
      </c>
      <c r="I310" s="294">
        <v>1</v>
      </c>
      <c r="J310" s="296"/>
      <c r="K310" s="296"/>
      <c r="L310" s="296"/>
      <c r="M310" s="296"/>
      <c r="N310" s="247"/>
    </row>
    <row r="311" spans="1:14" ht="32.25" customHeight="1" x14ac:dyDescent="0.25">
      <c r="A311" s="725"/>
      <c r="B311" s="12" t="s">
        <v>235</v>
      </c>
      <c r="C311" s="289" t="s">
        <v>520</v>
      </c>
      <c r="D311" s="296"/>
      <c r="E311" s="292"/>
      <c r="F311" s="296"/>
      <c r="G311" s="294">
        <v>1</v>
      </c>
      <c r="H311" s="294">
        <v>1</v>
      </c>
      <c r="I311" s="294">
        <v>1</v>
      </c>
      <c r="J311" s="296"/>
      <c r="K311" s="296"/>
      <c r="L311" s="296"/>
      <c r="M311" s="296"/>
      <c r="N311" s="247"/>
    </row>
    <row r="312" spans="1:14" ht="32.25" customHeight="1" x14ac:dyDescent="0.25">
      <c r="A312" s="725"/>
      <c r="B312" s="12" t="s">
        <v>235</v>
      </c>
      <c r="C312" s="258" t="s">
        <v>521</v>
      </c>
      <c r="D312" s="296"/>
      <c r="E312" s="292"/>
      <c r="F312" s="296"/>
      <c r="G312" s="294">
        <v>1</v>
      </c>
      <c r="H312" s="294">
        <v>1</v>
      </c>
      <c r="I312" s="294">
        <v>1</v>
      </c>
      <c r="J312" s="296"/>
      <c r="K312" s="296"/>
      <c r="L312" s="296"/>
      <c r="M312" s="296"/>
      <c r="N312" s="247"/>
    </row>
    <row r="313" spans="1:14" ht="32.25" customHeight="1" x14ac:dyDescent="0.25">
      <c r="A313" s="725"/>
      <c r="B313" s="12" t="s">
        <v>235</v>
      </c>
      <c r="C313" s="258" t="s">
        <v>522</v>
      </c>
      <c r="D313" s="296"/>
      <c r="E313" s="292"/>
      <c r="F313" s="296"/>
      <c r="G313" s="294">
        <v>1</v>
      </c>
      <c r="H313" s="294">
        <v>1</v>
      </c>
      <c r="I313" s="294">
        <v>1</v>
      </c>
      <c r="J313" s="296"/>
      <c r="K313" s="296"/>
      <c r="L313" s="296"/>
      <c r="M313" s="296"/>
      <c r="N313" s="247"/>
    </row>
    <row r="314" spans="1:14" ht="32.25" customHeight="1" x14ac:dyDescent="0.25">
      <c r="A314" s="725"/>
      <c r="B314" s="12" t="s">
        <v>235</v>
      </c>
      <c r="C314" s="289" t="s">
        <v>523</v>
      </c>
      <c r="D314" s="296"/>
      <c r="E314" s="292"/>
      <c r="F314" s="296"/>
      <c r="G314" s="294">
        <v>1</v>
      </c>
      <c r="H314" s="294">
        <v>1</v>
      </c>
      <c r="I314" s="294">
        <v>1</v>
      </c>
      <c r="J314" s="296"/>
      <c r="K314" s="296"/>
      <c r="L314" s="296"/>
      <c r="M314" s="296"/>
      <c r="N314" s="247"/>
    </row>
    <row r="315" spans="1:14" ht="32.25" customHeight="1" x14ac:dyDescent="0.25">
      <c r="A315" s="725"/>
      <c r="B315" s="12" t="s">
        <v>235</v>
      </c>
      <c r="C315" s="289" t="s">
        <v>524</v>
      </c>
      <c r="D315" s="296"/>
      <c r="E315" s="292"/>
      <c r="F315" s="296"/>
      <c r="G315" s="294">
        <v>1</v>
      </c>
      <c r="H315" s="294">
        <v>1</v>
      </c>
      <c r="I315" s="294">
        <v>1</v>
      </c>
      <c r="J315" s="296"/>
      <c r="K315" s="296"/>
      <c r="L315" s="296"/>
      <c r="M315" s="296"/>
      <c r="N315" s="247"/>
    </row>
    <row r="316" spans="1:14" ht="32.25" customHeight="1" x14ac:dyDescent="0.25">
      <c r="A316" s="725"/>
      <c r="B316" s="12" t="s">
        <v>235</v>
      </c>
      <c r="C316" s="289" t="s">
        <v>525</v>
      </c>
      <c r="D316" s="296"/>
      <c r="E316" s="292"/>
      <c r="F316" s="296"/>
      <c r="G316" s="294">
        <v>1</v>
      </c>
      <c r="H316" s="294">
        <v>1</v>
      </c>
      <c r="I316" s="294">
        <v>1</v>
      </c>
      <c r="J316" s="296"/>
      <c r="K316" s="296"/>
      <c r="L316" s="296"/>
      <c r="M316" s="296"/>
      <c r="N316" s="247"/>
    </row>
    <row r="317" spans="1:14" ht="32.25" customHeight="1" x14ac:dyDescent="0.25">
      <c r="A317" s="725"/>
      <c r="B317" s="12" t="s">
        <v>235</v>
      </c>
      <c r="C317" s="258" t="s">
        <v>526</v>
      </c>
      <c r="D317" s="296"/>
      <c r="E317" s="292"/>
      <c r="F317" s="296"/>
      <c r="G317" s="294">
        <v>1</v>
      </c>
      <c r="H317" s="294">
        <v>1</v>
      </c>
      <c r="I317" s="294">
        <v>1</v>
      </c>
      <c r="J317" s="296"/>
      <c r="K317" s="296"/>
      <c r="L317" s="296"/>
      <c r="M317" s="296"/>
      <c r="N317" s="247"/>
    </row>
    <row r="318" spans="1:14" ht="32.25" customHeight="1" x14ac:dyDescent="0.25">
      <c r="A318" s="725"/>
      <c r="B318" s="12" t="s">
        <v>235</v>
      </c>
      <c r="C318" s="258" t="s">
        <v>527</v>
      </c>
      <c r="D318" s="296"/>
      <c r="E318" s="292"/>
      <c r="F318" s="296"/>
      <c r="G318" s="294">
        <v>1</v>
      </c>
      <c r="H318" s="294">
        <v>1</v>
      </c>
      <c r="I318" s="294">
        <v>1</v>
      </c>
      <c r="J318" s="296"/>
      <c r="K318" s="296"/>
      <c r="L318" s="296"/>
      <c r="M318" s="296"/>
      <c r="N318" s="247"/>
    </row>
    <row r="319" spans="1:14" ht="32.25" customHeight="1" x14ac:dyDescent="0.25">
      <c r="A319" s="725"/>
      <c r="B319" s="12" t="s">
        <v>235</v>
      </c>
      <c r="C319" s="289" t="s">
        <v>528</v>
      </c>
      <c r="D319" s="296"/>
      <c r="E319" s="292"/>
      <c r="F319" s="296"/>
      <c r="G319" s="294">
        <v>1</v>
      </c>
      <c r="H319" s="294">
        <v>1</v>
      </c>
      <c r="I319" s="294">
        <v>1</v>
      </c>
      <c r="J319" s="296"/>
      <c r="K319" s="296"/>
      <c r="L319" s="296"/>
      <c r="M319" s="296"/>
      <c r="N319" s="247"/>
    </row>
    <row r="320" spans="1:14" ht="32.25" customHeight="1" x14ac:dyDescent="0.25">
      <c r="A320" s="725"/>
      <c r="B320" s="12" t="s">
        <v>235</v>
      </c>
      <c r="C320" s="289" t="s">
        <v>529</v>
      </c>
      <c r="D320" s="296"/>
      <c r="E320" s="292"/>
      <c r="F320" s="296"/>
      <c r="G320" s="294">
        <v>1</v>
      </c>
      <c r="H320" s="294">
        <v>1</v>
      </c>
      <c r="I320" s="294">
        <v>1</v>
      </c>
      <c r="J320" s="296"/>
      <c r="K320" s="296"/>
      <c r="L320" s="296"/>
      <c r="M320" s="296"/>
      <c r="N320" s="247"/>
    </row>
    <row r="321" spans="1:14" ht="32.25" customHeight="1" x14ac:dyDescent="0.25">
      <c r="A321" s="725"/>
      <c r="B321" s="12" t="s">
        <v>235</v>
      </c>
      <c r="C321" s="258" t="s">
        <v>530</v>
      </c>
      <c r="D321" s="292">
        <v>1</v>
      </c>
      <c r="E321" s="292"/>
      <c r="F321" s="296"/>
      <c r="G321" s="294">
        <v>1</v>
      </c>
      <c r="H321" s="294">
        <v>1</v>
      </c>
      <c r="I321" s="294">
        <v>1</v>
      </c>
      <c r="J321" s="296"/>
      <c r="K321" s="296"/>
      <c r="L321" s="296"/>
      <c r="M321" s="296"/>
      <c r="N321" s="247"/>
    </row>
    <row r="322" spans="1:14" ht="32.25" customHeight="1" x14ac:dyDescent="0.25">
      <c r="A322" s="725"/>
      <c r="B322" s="12" t="s">
        <v>235</v>
      </c>
      <c r="C322" s="258" t="s">
        <v>531</v>
      </c>
      <c r="D322" s="198"/>
      <c r="E322" s="292"/>
      <c r="F322" s="296"/>
      <c r="G322" s="294">
        <v>1</v>
      </c>
      <c r="H322" s="294">
        <v>1</v>
      </c>
      <c r="I322" s="294">
        <v>1</v>
      </c>
      <c r="J322" s="296"/>
      <c r="K322" s="296"/>
      <c r="L322" s="296"/>
      <c r="M322" s="296"/>
      <c r="N322" s="247"/>
    </row>
    <row r="323" spans="1:14" ht="32.25" customHeight="1" x14ac:dyDescent="0.25">
      <c r="A323" s="725"/>
      <c r="B323" s="12" t="s">
        <v>235</v>
      </c>
      <c r="C323" s="289" t="s">
        <v>532</v>
      </c>
      <c r="D323" s="294">
        <v>1</v>
      </c>
      <c r="E323" s="292"/>
      <c r="F323" s="296"/>
      <c r="G323" s="294">
        <v>1</v>
      </c>
      <c r="H323" s="294">
        <v>1</v>
      </c>
      <c r="I323" s="294">
        <v>1</v>
      </c>
      <c r="J323" s="296"/>
      <c r="K323" s="296"/>
      <c r="L323" s="296"/>
      <c r="M323" s="296"/>
      <c r="N323" s="299"/>
    </row>
    <row r="324" spans="1:14" ht="32.25" customHeight="1" x14ac:dyDescent="0.25">
      <c r="A324" s="725"/>
      <c r="B324" s="12" t="s">
        <v>235</v>
      </c>
      <c r="C324" s="289" t="s">
        <v>533</v>
      </c>
      <c r="D324" s="296"/>
      <c r="E324" s="292"/>
      <c r="F324" s="296"/>
      <c r="G324" s="294">
        <v>1</v>
      </c>
      <c r="H324" s="294">
        <v>1</v>
      </c>
      <c r="I324" s="294">
        <v>1</v>
      </c>
      <c r="J324" s="296"/>
      <c r="K324" s="296"/>
      <c r="L324" s="296"/>
      <c r="M324" s="296"/>
      <c r="N324" s="299"/>
    </row>
    <row r="325" spans="1:14" ht="32.25" customHeight="1" thickBot="1" x14ac:dyDescent="0.3">
      <c r="A325" s="726"/>
      <c r="B325" s="68" t="s">
        <v>235</v>
      </c>
      <c r="C325" s="301" t="s">
        <v>534</v>
      </c>
      <c r="D325" s="202"/>
      <c r="E325" s="302"/>
      <c r="F325" s="303"/>
      <c r="G325" s="304">
        <v>1</v>
      </c>
      <c r="H325" s="304">
        <v>1</v>
      </c>
      <c r="I325" s="304">
        <v>1</v>
      </c>
      <c r="J325" s="303"/>
      <c r="K325" s="303"/>
      <c r="L325" s="303"/>
      <c r="M325" s="303"/>
      <c r="N325" s="305"/>
    </row>
    <row r="326" spans="1:14" x14ac:dyDescent="0.25">
      <c r="A326" s="127"/>
      <c r="B326" s="100"/>
      <c r="C326" s="240"/>
      <c r="D326" s="193"/>
      <c r="E326" s="193"/>
      <c r="F326" s="193"/>
      <c r="G326" s="193"/>
      <c r="H326" s="193"/>
      <c r="I326" s="193"/>
      <c r="J326" s="193"/>
      <c r="K326" s="193"/>
      <c r="L326" s="193"/>
      <c r="M326" s="193"/>
      <c r="N326" s="193"/>
    </row>
    <row r="327" spans="1:14" x14ac:dyDescent="0.25">
      <c r="A327" s="127"/>
      <c r="B327" s="100"/>
      <c r="C327" s="240"/>
      <c r="D327" s="193"/>
      <c r="E327" s="193"/>
      <c r="F327" s="193"/>
      <c r="G327" s="193"/>
      <c r="H327" s="193"/>
      <c r="I327" s="193"/>
      <c r="J327" s="193"/>
      <c r="K327" s="193"/>
      <c r="L327" s="193"/>
      <c r="M327" s="193"/>
      <c r="N327" s="193"/>
    </row>
    <row r="328" spans="1:14" x14ac:dyDescent="0.25">
      <c r="A328" s="306" t="s">
        <v>535</v>
      </c>
      <c r="B328" s="307"/>
      <c r="C328" s="308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</row>
  </sheetData>
  <mergeCells count="60">
    <mergeCell ref="A302:A307"/>
    <mergeCell ref="A308:A325"/>
    <mergeCell ref="B78:N78"/>
    <mergeCell ref="B153:N153"/>
    <mergeCell ref="B145:N145"/>
    <mergeCell ref="A154:A155"/>
    <mergeCell ref="A149:A150"/>
    <mergeCell ref="A151:A152"/>
    <mergeCell ref="A146:A147"/>
    <mergeCell ref="B170:N170"/>
    <mergeCell ref="A171:A177"/>
    <mergeCell ref="A178:A186"/>
    <mergeCell ref="A188:A251"/>
    <mergeCell ref="A252:A265"/>
    <mergeCell ref="A266:A301"/>
    <mergeCell ref="A135:A144"/>
    <mergeCell ref="B159:N159"/>
    <mergeCell ref="A160:A161"/>
    <mergeCell ref="A162:A163"/>
    <mergeCell ref="A164:A165"/>
    <mergeCell ref="A166:A167"/>
    <mergeCell ref="A112:A115"/>
    <mergeCell ref="A116:A119"/>
    <mergeCell ref="A120:A125"/>
    <mergeCell ref="A126:A131"/>
    <mergeCell ref="A132:A134"/>
    <mergeCell ref="A107:A111"/>
    <mergeCell ref="A82:A85"/>
    <mergeCell ref="A86:A87"/>
    <mergeCell ref="A88:A89"/>
    <mergeCell ref="B90:N90"/>
    <mergeCell ref="A91:A92"/>
    <mergeCell ref="A93:A94"/>
    <mergeCell ref="A95:A97"/>
    <mergeCell ref="A98:A99"/>
    <mergeCell ref="A101:A102"/>
    <mergeCell ref="A103:A105"/>
    <mergeCell ref="B106:N106"/>
    <mergeCell ref="A64:A66"/>
    <mergeCell ref="A67:A70"/>
    <mergeCell ref="A71:A73"/>
    <mergeCell ref="A80:A81"/>
    <mergeCell ref="A35:A42"/>
    <mergeCell ref="A43:A44"/>
    <mergeCell ref="A45:A46"/>
    <mergeCell ref="A47:A54"/>
    <mergeCell ref="A56:A57"/>
    <mergeCell ref="B63:N63"/>
    <mergeCell ref="A58:A61"/>
    <mergeCell ref="A12:A14"/>
    <mergeCell ref="A15:A27"/>
    <mergeCell ref="A28:A29"/>
    <mergeCell ref="A30:A32"/>
    <mergeCell ref="B33:N33"/>
    <mergeCell ref="A6:A11"/>
    <mergeCell ref="A1:N1"/>
    <mergeCell ref="A3:A4"/>
    <mergeCell ref="B3:B4"/>
    <mergeCell ref="D3:N3"/>
    <mergeCell ref="B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sqref="A1:K1"/>
    </sheetView>
  </sheetViews>
  <sheetFormatPr defaultRowHeight="15.75" x14ac:dyDescent="0.25"/>
  <cols>
    <col min="1" max="1" width="16.25" customWidth="1"/>
    <col min="2" max="2" width="15" customWidth="1"/>
    <col min="3" max="3" width="14.5" customWidth="1"/>
    <col min="4" max="4" width="18.75" customWidth="1"/>
    <col min="5" max="11" width="14.5" customWidth="1"/>
  </cols>
  <sheetData>
    <row r="1" spans="1:11" x14ac:dyDescent="0.25">
      <c r="A1" s="695" t="s">
        <v>536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</row>
    <row r="2" spans="1:11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89.25" customHeight="1" thickBot="1" x14ac:dyDescent="0.3">
      <c r="A3" s="313" t="s">
        <v>537</v>
      </c>
      <c r="B3" s="129" t="s">
        <v>538</v>
      </c>
      <c r="C3" s="129" t="s">
        <v>539</v>
      </c>
      <c r="D3" s="129" t="s">
        <v>540</v>
      </c>
      <c r="E3" s="129" t="s">
        <v>541</v>
      </c>
      <c r="F3" s="314" t="s">
        <v>542</v>
      </c>
      <c r="G3" s="314" t="s">
        <v>543</v>
      </c>
      <c r="H3" s="314" t="s">
        <v>544</v>
      </c>
      <c r="I3" s="314" t="s">
        <v>545</v>
      </c>
      <c r="J3" s="314" t="s">
        <v>546</v>
      </c>
      <c r="K3" s="315" t="s">
        <v>547</v>
      </c>
    </row>
    <row r="4" spans="1:11" ht="36" customHeight="1" x14ac:dyDescent="0.25">
      <c r="A4" s="5" t="s">
        <v>91</v>
      </c>
      <c r="B4" s="735"/>
      <c r="C4" s="736"/>
      <c r="D4" s="736"/>
      <c r="E4" s="736"/>
      <c r="F4" s="736"/>
      <c r="G4" s="736"/>
      <c r="H4" s="736"/>
      <c r="I4" s="736"/>
      <c r="J4" s="736"/>
      <c r="K4" s="737"/>
    </row>
    <row r="5" spans="1:11" x14ac:dyDescent="0.25">
      <c r="A5" s="316" t="s">
        <v>15</v>
      </c>
      <c r="B5" s="317">
        <v>61522</v>
      </c>
      <c r="C5" s="317">
        <v>206</v>
      </c>
      <c r="D5" s="318">
        <f t="shared" ref="D5:D8" si="0">B5/C5</f>
        <v>298.65048543689318</v>
      </c>
      <c r="E5" s="317">
        <v>0</v>
      </c>
      <c r="F5" s="319">
        <v>0</v>
      </c>
      <c r="G5" s="319">
        <v>0</v>
      </c>
      <c r="H5" s="319">
        <v>0</v>
      </c>
      <c r="I5" s="319">
        <v>0</v>
      </c>
      <c r="J5" s="319">
        <v>0</v>
      </c>
      <c r="K5" s="320">
        <v>0</v>
      </c>
    </row>
    <row r="6" spans="1:11" x14ac:dyDescent="0.25">
      <c r="A6" s="316" t="s">
        <v>16</v>
      </c>
      <c r="B6" s="317">
        <v>30100</v>
      </c>
      <c r="C6" s="317">
        <v>88</v>
      </c>
      <c r="D6" s="317">
        <f t="shared" si="0"/>
        <v>342.04545454545456</v>
      </c>
      <c r="E6" s="317">
        <v>7</v>
      </c>
      <c r="F6" s="317">
        <v>0</v>
      </c>
      <c r="G6" s="317">
        <v>0</v>
      </c>
      <c r="H6" s="317">
        <v>0</v>
      </c>
      <c r="I6" s="317">
        <v>0</v>
      </c>
      <c r="J6" s="317">
        <v>0</v>
      </c>
      <c r="K6" s="321">
        <v>0</v>
      </c>
    </row>
    <row r="7" spans="1:11" ht="18" customHeight="1" x14ac:dyDescent="0.25">
      <c r="A7" s="316" t="s">
        <v>18</v>
      </c>
      <c r="B7" s="317">
        <v>21917</v>
      </c>
      <c r="C7" s="317">
        <v>85</v>
      </c>
      <c r="D7" s="317">
        <f t="shared" si="0"/>
        <v>257.84705882352944</v>
      </c>
      <c r="E7" s="317">
        <v>17</v>
      </c>
      <c r="F7" s="319">
        <v>8</v>
      </c>
      <c r="G7" s="319">
        <v>0</v>
      </c>
      <c r="H7" s="319">
        <v>6</v>
      </c>
      <c r="I7" s="319">
        <v>10</v>
      </c>
      <c r="J7" s="319">
        <v>1</v>
      </c>
      <c r="K7" s="320">
        <v>3</v>
      </c>
    </row>
    <row r="8" spans="1:11" x14ac:dyDescent="0.25">
      <c r="A8" s="316" t="s">
        <v>19</v>
      </c>
      <c r="B8" s="317">
        <v>22847</v>
      </c>
      <c r="C8" s="317">
        <v>67</v>
      </c>
      <c r="D8" s="317">
        <f t="shared" si="0"/>
        <v>341</v>
      </c>
      <c r="E8" s="317">
        <v>0</v>
      </c>
      <c r="F8" s="319">
        <v>5</v>
      </c>
      <c r="G8" s="319">
        <v>3</v>
      </c>
      <c r="H8" s="322">
        <v>0</v>
      </c>
      <c r="I8" s="319">
        <v>4</v>
      </c>
      <c r="J8" s="319">
        <v>0</v>
      </c>
      <c r="K8" s="320">
        <v>0</v>
      </c>
    </row>
    <row r="9" spans="1:11" ht="16.5" thickBot="1" x14ac:dyDescent="0.3">
      <c r="A9" s="324" t="s">
        <v>21</v>
      </c>
      <c r="B9" s="325">
        <v>25023</v>
      </c>
      <c r="C9" s="325">
        <v>61</v>
      </c>
      <c r="D9" s="326">
        <v>410.21311475409834</v>
      </c>
      <c r="E9" s="325">
        <v>0</v>
      </c>
      <c r="F9" s="327">
        <v>10</v>
      </c>
      <c r="G9" s="327">
        <v>0</v>
      </c>
      <c r="H9" s="327">
        <v>10</v>
      </c>
      <c r="I9" s="327">
        <v>21</v>
      </c>
      <c r="J9" s="327">
        <v>1</v>
      </c>
      <c r="K9" s="328">
        <v>20</v>
      </c>
    </row>
    <row r="10" spans="1:11" ht="24" customHeight="1" x14ac:dyDescent="0.25">
      <c r="A10" s="106" t="s">
        <v>92</v>
      </c>
      <c r="B10" s="738"/>
      <c r="C10" s="739"/>
      <c r="D10" s="739"/>
      <c r="E10" s="739"/>
      <c r="F10" s="739"/>
      <c r="G10" s="739"/>
      <c r="H10" s="739"/>
      <c r="I10" s="739"/>
      <c r="J10" s="739"/>
      <c r="K10" s="740"/>
    </row>
    <row r="11" spans="1:11" ht="20.25" customHeight="1" x14ac:dyDescent="0.25">
      <c r="A11" s="316" t="s">
        <v>85</v>
      </c>
      <c r="B11" s="317">
        <v>4900</v>
      </c>
      <c r="C11" s="317">
        <v>27</v>
      </c>
      <c r="D11" s="317">
        <f t="shared" ref="D11" si="1">B11/C11</f>
        <v>181.4814814814815</v>
      </c>
      <c r="E11" s="317">
        <v>0</v>
      </c>
      <c r="F11" s="319">
        <v>2</v>
      </c>
      <c r="G11" s="319">
        <v>3</v>
      </c>
      <c r="H11" s="319">
        <v>0</v>
      </c>
      <c r="I11" s="319">
        <v>3</v>
      </c>
      <c r="J11" s="319">
        <v>1</v>
      </c>
      <c r="K11" s="320">
        <v>0</v>
      </c>
    </row>
    <row r="12" spans="1:11" x14ac:dyDescent="0.25">
      <c r="A12" s="110" t="s">
        <v>22</v>
      </c>
      <c r="B12" s="75">
        <v>46331</v>
      </c>
      <c r="C12" s="75">
        <v>82</v>
      </c>
      <c r="D12" s="329">
        <f t="shared" ref="D12:D18" si="2">B12/C12</f>
        <v>565.01219512195121</v>
      </c>
      <c r="E12" s="330">
        <v>23</v>
      </c>
      <c r="F12" s="331">
        <v>40</v>
      </c>
      <c r="G12" s="331">
        <v>0</v>
      </c>
      <c r="H12" s="331">
        <v>40</v>
      </c>
      <c r="I12" s="331">
        <v>29</v>
      </c>
      <c r="J12" s="331">
        <v>0</v>
      </c>
      <c r="K12" s="332">
        <v>29</v>
      </c>
    </row>
    <row r="13" spans="1:11" x14ac:dyDescent="0.25">
      <c r="A13" s="110" t="s">
        <v>24</v>
      </c>
      <c r="B13" s="75">
        <v>32385</v>
      </c>
      <c r="C13" s="75">
        <v>119</v>
      </c>
      <c r="D13" s="329">
        <f t="shared" si="2"/>
        <v>272.14285714285717</v>
      </c>
      <c r="E13" s="330">
        <v>12</v>
      </c>
      <c r="F13" s="331">
        <v>18</v>
      </c>
      <c r="G13" s="331">
        <v>7</v>
      </c>
      <c r="H13" s="331">
        <v>12</v>
      </c>
      <c r="I13" s="331">
        <v>0</v>
      </c>
      <c r="J13" s="331">
        <v>0</v>
      </c>
      <c r="K13" s="332">
        <v>0</v>
      </c>
    </row>
    <row r="14" spans="1:11" x14ac:dyDescent="0.25">
      <c r="A14" s="110" t="s">
        <v>25</v>
      </c>
      <c r="B14" s="75">
        <v>315607</v>
      </c>
      <c r="C14" s="75">
        <v>930</v>
      </c>
      <c r="D14" s="329">
        <f t="shared" si="2"/>
        <v>339.36236559139786</v>
      </c>
      <c r="E14" s="330">
        <v>250</v>
      </c>
      <c r="F14" s="331">
        <v>11</v>
      </c>
      <c r="G14" s="331">
        <v>0</v>
      </c>
      <c r="H14" s="331">
        <v>10</v>
      </c>
      <c r="I14" s="331">
        <v>87</v>
      </c>
      <c r="J14" s="331">
        <v>0</v>
      </c>
      <c r="K14" s="332">
        <v>87</v>
      </c>
    </row>
    <row r="15" spans="1:11" x14ac:dyDescent="0.25">
      <c r="A15" s="110" t="s">
        <v>26</v>
      </c>
      <c r="B15" s="75">
        <v>94218</v>
      </c>
      <c r="C15" s="75">
        <v>175</v>
      </c>
      <c r="D15" s="329">
        <f t="shared" si="2"/>
        <v>538.38857142857148</v>
      </c>
      <c r="E15" s="330">
        <v>0</v>
      </c>
      <c r="F15" s="331">
        <v>203</v>
      </c>
      <c r="G15" s="331">
        <v>25</v>
      </c>
      <c r="H15" s="331">
        <v>62</v>
      </c>
      <c r="I15" s="331">
        <v>0</v>
      </c>
      <c r="J15" s="331">
        <v>0</v>
      </c>
      <c r="K15" s="332">
        <v>0</v>
      </c>
    </row>
    <row r="16" spans="1:11" x14ac:dyDescent="0.25">
      <c r="A16" s="110" t="s">
        <v>27</v>
      </c>
      <c r="B16" s="75">
        <v>49963</v>
      </c>
      <c r="C16" s="75">
        <v>132</v>
      </c>
      <c r="D16" s="329">
        <f t="shared" si="2"/>
        <v>378.50757575757575</v>
      </c>
      <c r="E16" s="330">
        <v>0</v>
      </c>
      <c r="F16" s="331">
        <v>26</v>
      </c>
      <c r="G16" s="331">
        <v>15</v>
      </c>
      <c r="H16" s="331">
        <v>0</v>
      </c>
      <c r="I16" s="331">
        <v>28</v>
      </c>
      <c r="J16" s="331">
        <v>12</v>
      </c>
      <c r="K16" s="332">
        <v>0</v>
      </c>
    </row>
    <row r="17" spans="1:11" x14ac:dyDescent="0.25">
      <c r="A17" s="323" t="s">
        <v>20</v>
      </c>
      <c r="B17" s="317">
        <v>35689</v>
      </c>
      <c r="C17" s="317">
        <v>104</v>
      </c>
      <c r="D17" s="317">
        <f t="shared" si="2"/>
        <v>343.16346153846155</v>
      </c>
      <c r="E17" s="317">
        <v>0</v>
      </c>
      <c r="F17" s="317">
        <v>23</v>
      </c>
      <c r="G17" s="317">
        <v>6</v>
      </c>
      <c r="H17" s="317">
        <v>0</v>
      </c>
      <c r="I17" s="317">
        <v>4</v>
      </c>
      <c r="J17" s="317">
        <v>2</v>
      </c>
      <c r="K17" s="321">
        <v>0</v>
      </c>
    </row>
    <row r="18" spans="1:11" ht="16.5" thickBot="1" x14ac:dyDescent="0.3">
      <c r="A18" s="112" t="s">
        <v>28</v>
      </c>
      <c r="B18" s="78">
        <v>37488</v>
      </c>
      <c r="C18" s="78">
        <v>118</v>
      </c>
      <c r="D18" s="329">
        <f t="shared" si="2"/>
        <v>317.69491525423729</v>
      </c>
      <c r="E18" s="333">
        <v>140</v>
      </c>
      <c r="F18" s="334">
        <v>8</v>
      </c>
      <c r="G18" s="334">
        <v>1</v>
      </c>
      <c r="H18" s="334">
        <v>4</v>
      </c>
      <c r="I18" s="334">
        <v>3</v>
      </c>
      <c r="J18" s="334">
        <v>0</v>
      </c>
      <c r="K18" s="335">
        <v>0</v>
      </c>
    </row>
    <row r="19" spans="1:11" ht="39" customHeight="1" x14ac:dyDescent="0.25">
      <c r="A19" s="336" t="s">
        <v>93</v>
      </c>
      <c r="B19" s="744"/>
      <c r="C19" s="745"/>
      <c r="D19" s="745"/>
      <c r="E19" s="745"/>
      <c r="F19" s="745"/>
      <c r="G19" s="745"/>
      <c r="H19" s="745"/>
      <c r="I19" s="745"/>
      <c r="J19" s="745"/>
      <c r="K19" s="746"/>
    </row>
    <row r="20" spans="1:11" ht="24" customHeight="1" x14ac:dyDescent="0.25">
      <c r="A20" s="9" t="s">
        <v>29</v>
      </c>
      <c r="B20" s="13">
        <v>177131</v>
      </c>
      <c r="C20" s="13">
        <v>505</v>
      </c>
      <c r="D20" s="13">
        <f t="shared" ref="D20:D25" si="3">B20/C20</f>
        <v>350.75445544554458</v>
      </c>
      <c r="E20" s="13">
        <v>0</v>
      </c>
      <c r="F20" s="13">
        <v>16</v>
      </c>
      <c r="G20" s="13">
        <v>12</v>
      </c>
      <c r="H20" s="13">
        <v>0</v>
      </c>
      <c r="I20" s="13">
        <v>60</v>
      </c>
      <c r="J20" s="13">
        <v>16</v>
      </c>
      <c r="K20" s="14">
        <v>0</v>
      </c>
    </row>
    <row r="21" spans="1:11" ht="23.25" customHeight="1" x14ac:dyDescent="0.25">
      <c r="A21" s="9" t="s">
        <v>30</v>
      </c>
      <c r="B21" s="13">
        <v>55472</v>
      </c>
      <c r="C21" s="13">
        <v>221</v>
      </c>
      <c r="D21" s="13">
        <f t="shared" si="3"/>
        <v>251.00452488687782</v>
      </c>
      <c r="E21" s="13">
        <v>0</v>
      </c>
      <c r="F21" s="13">
        <v>35</v>
      </c>
      <c r="G21" s="13">
        <v>2</v>
      </c>
      <c r="H21" s="13"/>
      <c r="I21" s="13">
        <v>16</v>
      </c>
      <c r="J21" s="13"/>
      <c r="K21" s="14"/>
    </row>
    <row r="22" spans="1:11" ht="20.25" customHeight="1" x14ac:dyDescent="0.25">
      <c r="A22" s="9" t="s">
        <v>31</v>
      </c>
      <c r="B22" s="13">
        <v>43912</v>
      </c>
      <c r="C22" s="13">
        <v>69</v>
      </c>
      <c r="D22" s="13">
        <f t="shared" si="3"/>
        <v>636.40579710144925</v>
      </c>
      <c r="E22" s="13">
        <v>72</v>
      </c>
      <c r="F22" s="13">
        <v>13</v>
      </c>
      <c r="G22" s="13">
        <v>2</v>
      </c>
      <c r="H22" s="13">
        <v>11</v>
      </c>
      <c r="I22" s="13">
        <v>38</v>
      </c>
      <c r="J22" s="13">
        <v>0</v>
      </c>
      <c r="K22" s="14">
        <v>38</v>
      </c>
    </row>
    <row r="23" spans="1:11" x14ac:dyDescent="0.25">
      <c r="A23" s="9" t="s">
        <v>32</v>
      </c>
      <c r="B23" s="13">
        <v>4525</v>
      </c>
      <c r="C23" s="13">
        <v>62</v>
      </c>
      <c r="D23" s="13">
        <f t="shared" si="3"/>
        <v>72.983870967741936</v>
      </c>
      <c r="E23" s="13">
        <v>1</v>
      </c>
      <c r="F23" s="13">
        <v>0</v>
      </c>
      <c r="G23" s="13">
        <v>0</v>
      </c>
      <c r="H23" s="13">
        <v>0</v>
      </c>
      <c r="I23" s="13">
        <v>1</v>
      </c>
      <c r="J23" s="13">
        <v>3</v>
      </c>
      <c r="K23" s="14">
        <v>0</v>
      </c>
    </row>
    <row r="24" spans="1:11" x14ac:dyDescent="0.25">
      <c r="A24" s="9" t="s">
        <v>34</v>
      </c>
      <c r="B24" s="163">
        <v>17676</v>
      </c>
      <c r="C24" s="13">
        <v>83</v>
      </c>
      <c r="D24" s="13">
        <f t="shared" si="3"/>
        <v>212.96385542168676</v>
      </c>
      <c r="E24" s="13">
        <v>23</v>
      </c>
      <c r="F24" s="13">
        <v>4</v>
      </c>
      <c r="G24" s="13">
        <v>7</v>
      </c>
      <c r="H24" s="13">
        <v>6</v>
      </c>
      <c r="I24" s="13">
        <v>2</v>
      </c>
      <c r="J24" s="13">
        <v>3</v>
      </c>
      <c r="K24" s="14">
        <v>2</v>
      </c>
    </row>
    <row r="25" spans="1:11" x14ac:dyDescent="0.25">
      <c r="A25" s="9" t="s">
        <v>36</v>
      </c>
      <c r="B25" s="337">
        <v>20970</v>
      </c>
      <c r="C25" s="337">
        <v>79</v>
      </c>
      <c r="D25" s="13">
        <f t="shared" si="3"/>
        <v>265.44303797468353</v>
      </c>
      <c r="E25" s="337">
        <v>15</v>
      </c>
      <c r="F25" s="337">
        <v>4</v>
      </c>
      <c r="G25" s="337">
        <v>1</v>
      </c>
      <c r="H25" s="337">
        <v>3</v>
      </c>
      <c r="I25" s="337">
        <v>4</v>
      </c>
      <c r="J25" s="337">
        <v>3</v>
      </c>
      <c r="K25" s="338">
        <v>1</v>
      </c>
    </row>
    <row r="26" spans="1:11" ht="16.5" thickBot="1" x14ac:dyDescent="0.3">
      <c r="A26" s="9" t="s">
        <v>38</v>
      </c>
      <c r="B26" s="13">
        <v>45156</v>
      </c>
      <c r="C26" s="339">
        <v>94</v>
      </c>
      <c r="D26" s="1">
        <v>1623</v>
      </c>
      <c r="E26" s="13">
        <v>0</v>
      </c>
      <c r="F26" s="747" t="s">
        <v>35</v>
      </c>
      <c r="G26" s="748"/>
      <c r="H26" s="748"/>
      <c r="I26" s="748"/>
      <c r="J26" s="748"/>
      <c r="K26" s="749"/>
    </row>
    <row r="27" spans="1:11" ht="40.5" customHeight="1" x14ac:dyDescent="0.25">
      <c r="A27" s="106" t="s">
        <v>94</v>
      </c>
      <c r="B27" s="744"/>
      <c r="C27" s="745"/>
      <c r="D27" s="745"/>
      <c r="E27" s="745"/>
      <c r="F27" s="745"/>
      <c r="G27" s="745"/>
      <c r="H27" s="745"/>
      <c r="I27" s="745"/>
      <c r="J27" s="745"/>
      <c r="K27" s="746"/>
    </row>
    <row r="28" spans="1:11" ht="19.5" customHeight="1" x14ac:dyDescent="0.25">
      <c r="A28" s="340" t="s">
        <v>41</v>
      </c>
      <c r="B28" s="75">
        <v>11635</v>
      </c>
      <c r="C28" s="75">
        <v>63</v>
      </c>
      <c r="D28" s="329">
        <f>B28/C28</f>
        <v>184.68253968253967</v>
      </c>
      <c r="E28" s="75">
        <v>0</v>
      </c>
      <c r="F28" s="331">
        <v>8</v>
      </c>
      <c r="G28" s="331">
        <v>7</v>
      </c>
      <c r="H28" s="331">
        <v>0</v>
      </c>
      <c r="I28" s="331">
        <v>3</v>
      </c>
      <c r="J28" s="331">
        <v>0</v>
      </c>
      <c r="K28" s="332">
        <v>0</v>
      </c>
    </row>
    <row r="29" spans="1:11" ht="23.25" customHeight="1" x14ac:dyDescent="0.25">
      <c r="A29" s="340" t="s">
        <v>42</v>
      </c>
      <c r="B29" s="75">
        <v>12886</v>
      </c>
      <c r="C29" s="75">
        <v>38</v>
      </c>
      <c r="D29" s="329">
        <f>B29/C29</f>
        <v>339.10526315789474</v>
      </c>
      <c r="E29" s="75">
        <v>0</v>
      </c>
      <c r="F29" s="330">
        <v>2</v>
      </c>
      <c r="G29" s="330">
        <v>2</v>
      </c>
      <c r="H29" s="330">
        <v>0</v>
      </c>
      <c r="I29" s="330">
        <v>3</v>
      </c>
      <c r="J29" s="330">
        <v>0</v>
      </c>
      <c r="K29" s="341">
        <v>3</v>
      </c>
    </row>
    <row r="30" spans="1:11" ht="21" customHeight="1" x14ac:dyDescent="0.25">
      <c r="A30" s="340" t="s">
        <v>40</v>
      </c>
      <c r="B30" s="75">
        <v>60545</v>
      </c>
      <c r="C30" s="75">
        <v>174</v>
      </c>
      <c r="D30" s="329">
        <f>B30/C30</f>
        <v>347.9597701149425</v>
      </c>
      <c r="E30" s="75">
        <v>2</v>
      </c>
      <c r="F30" s="331">
        <v>18</v>
      </c>
      <c r="G30" s="331">
        <v>7</v>
      </c>
      <c r="H30" s="331">
        <v>10</v>
      </c>
      <c r="I30" s="331">
        <v>25</v>
      </c>
      <c r="J30" s="331">
        <v>9</v>
      </c>
      <c r="K30" s="332">
        <v>8</v>
      </c>
    </row>
    <row r="31" spans="1:11" ht="18.75" customHeight="1" x14ac:dyDescent="0.25">
      <c r="A31" s="340" t="s">
        <v>43</v>
      </c>
      <c r="B31" s="75">
        <v>33734</v>
      </c>
      <c r="C31" s="75">
        <v>156</v>
      </c>
      <c r="D31" s="329">
        <f>B31/C31</f>
        <v>216.24358974358975</v>
      </c>
      <c r="E31" s="75">
        <v>0</v>
      </c>
      <c r="F31" s="331">
        <v>5</v>
      </c>
      <c r="G31" s="331">
        <v>2</v>
      </c>
      <c r="H31" s="331">
        <v>3</v>
      </c>
      <c r="I31" s="331">
        <v>6</v>
      </c>
      <c r="J31" s="331">
        <v>6</v>
      </c>
      <c r="K31" s="332">
        <v>0</v>
      </c>
    </row>
    <row r="32" spans="1:11" ht="25.5" customHeight="1" thickBot="1" x14ac:dyDescent="0.3">
      <c r="A32" s="342" t="s">
        <v>44</v>
      </c>
      <c r="B32" s="75">
        <v>43796</v>
      </c>
      <c r="C32" s="75">
        <v>125</v>
      </c>
      <c r="D32" s="329">
        <f>B32/C32</f>
        <v>350.36799999999999</v>
      </c>
      <c r="E32" s="75">
        <v>0</v>
      </c>
      <c r="F32" s="331">
        <v>2</v>
      </c>
      <c r="G32" s="331">
        <v>0</v>
      </c>
      <c r="H32" s="331">
        <v>6</v>
      </c>
      <c r="I32" s="331">
        <v>56</v>
      </c>
      <c r="J32" s="331">
        <v>2</v>
      </c>
      <c r="K32" s="335">
        <v>14</v>
      </c>
    </row>
    <row r="33" spans="1:11" ht="41.25" customHeight="1" x14ac:dyDescent="0.25">
      <c r="A33" s="5" t="s">
        <v>95</v>
      </c>
      <c r="B33" s="744"/>
      <c r="C33" s="745"/>
      <c r="D33" s="745"/>
      <c r="E33" s="745"/>
      <c r="F33" s="745"/>
      <c r="G33" s="745"/>
      <c r="H33" s="745"/>
      <c r="I33" s="745"/>
      <c r="J33" s="745"/>
      <c r="K33" s="746"/>
    </row>
    <row r="34" spans="1:11" x14ac:dyDescent="0.25">
      <c r="A34" s="343" t="s">
        <v>45</v>
      </c>
      <c r="B34" s="75">
        <v>27982</v>
      </c>
      <c r="C34" s="75">
        <v>78</v>
      </c>
      <c r="D34" s="329">
        <f t="shared" ref="D34:D39" si="4">B34/C34</f>
        <v>358.74358974358972</v>
      </c>
      <c r="E34" s="75">
        <v>27</v>
      </c>
      <c r="F34" s="331">
        <v>11</v>
      </c>
      <c r="G34" s="331">
        <v>0</v>
      </c>
      <c r="H34" s="331">
        <v>11</v>
      </c>
      <c r="I34" s="331">
        <v>12</v>
      </c>
      <c r="J34" s="331">
        <v>0</v>
      </c>
      <c r="K34" s="332">
        <v>12</v>
      </c>
    </row>
    <row r="35" spans="1:11" x14ac:dyDescent="0.25">
      <c r="A35" s="343" t="s">
        <v>46</v>
      </c>
      <c r="B35" s="75">
        <v>20756</v>
      </c>
      <c r="C35" s="75">
        <v>64</v>
      </c>
      <c r="D35" s="329">
        <f t="shared" si="4"/>
        <v>324.3125</v>
      </c>
      <c r="E35" s="75">
        <v>0</v>
      </c>
      <c r="F35" s="331">
        <v>15</v>
      </c>
      <c r="G35" s="331">
        <v>1</v>
      </c>
      <c r="H35" s="331">
        <v>14</v>
      </c>
      <c r="I35" s="331">
        <v>7</v>
      </c>
      <c r="J35" s="331">
        <v>0</v>
      </c>
      <c r="K35" s="332">
        <v>7</v>
      </c>
    </row>
    <row r="36" spans="1:11" x14ac:dyDescent="0.25">
      <c r="A36" s="343" t="s">
        <v>47</v>
      </c>
      <c r="B36" s="75">
        <v>95218</v>
      </c>
      <c r="C36" s="75">
        <v>214</v>
      </c>
      <c r="D36" s="329">
        <f t="shared" si="4"/>
        <v>444.94392523364485</v>
      </c>
      <c r="E36" s="75">
        <v>0</v>
      </c>
      <c r="F36" s="331">
        <v>3</v>
      </c>
      <c r="G36" s="331">
        <v>0</v>
      </c>
      <c r="H36" s="331">
        <v>3</v>
      </c>
      <c r="I36" s="331">
        <v>150</v>
      </c>
      <c r="J36" s="331">
        <v>88</v>
      </c>
      <c r="K36" s="332">
        <v>0</v>
      </c>
    </row>
    <row r="37" spans="1:11" x14ac:dyDescent="0.25">
      <c r="A37" s="343" t="s">
        <v>48</v>
      </c>
      <c r="B37" s="75">
        <v>37488</v>
      </c>
      <c r="C37" s="75">
        <v>78</v>
      </c>
      <c r="D37" s="329">
        <f t="shared" si="4"/>
        <v>480.61538461538464</v>
      </c>
      <c r="E37" s="75">
        <v>0</v>
      </c>
      <c r="F37" s="331">
        <v>45</v>
      </c>
      <c r="G37" s="331">
        <v>0</v>
      </c>
      <c r="H37" s="331">
        <v>45</v>
      </c>
      <c r="I37" s="331">
        <v>0</v>
      </c>
      <c r="J37" s="331">
        <v>0</v>
      </c>
      <c r="K37" s="332">
        <v>0</v>
      </c>
    </row>
    <row r="38" spans="1:11" x14ac:dyDescent="0.25">
      <c r="A38" s="343" t="s">
        <v>49</v>
      </c>
      <c r="B38" s="75">
        <v>29307</v>
      </c>
      <c r="C38" s="75">
        <v>90</v>
      </c>
      <c r="D38" s="329">
        <f t="shared" si="4"/>
        <v>325.63333333333333</v>
      </c>
      <c r="E38" s="75">
        <v>0</v>
      </c>
      <c r="F38" s="331">
        <v>8</v>
      </c>
      <c r="G38" s="331">
        <v>2</v>
      </c>
      <c r="H38" s="331">
        <v>4</v>
      </c>
      <c r="I38" s="331">
        <v>30</v>
      </c>
      <c r="J38" s="331">
        <v>2</v>
      </c>
      <c r="K38" s="332">
        <v>4</v>
      </c>
    </row>
    <row r="39" spans="1:11" ht="16.5" thickBot="1" x14ac:dyDescent="0.3">
      <c r="A39" s="344" t="s">
        <v>50</v>
      </c>
      <c r="B39" s="78">
        <v>32754</v>
      </c>
      <c r="C39" s="78">
        <v>101</v>
      </c>
      <c r="D39" s="329">
        <f t="shared" si="4"/>
        <v>324.29702970297029</v>
      </c>
      <c r="E39" s="78">
        <v>21</v>
      </c>
      <c r="F39" s="334">
        <v>32</v>
      </c>
      <c r="G39" s="334">
        <v>0</v>
      </c>
      <c r="H39" s="334">
        <v>32</v>
      </c>
      <c r="I39" s="334">
        <v>20</v>
      </c>
      <c r="J39" s="334">
        <v>3</v>
      </c>
      <c r="K39" s="335">
        <v>17</v>
      </c>
    </row>
    <row r="40" spans="1:11" ht="24.75" customHeight="1" x14ac:dyDescent="0.25">
      <c r="A40" s="5" t="s">
        <v>96</v>
      </c>
      <c r="B40" s="744"/>
      <c r="C40" s="745"/>
      <c r="D40" s="745"/>
      <c r="E40" s="745"/>
      <c r="F40" s="745"/>
      <c r="G40" s="745"/>
      <c r="H40" s="745"/>
      <c r="I40" s="745"/>
      <c r="J40" s="745"/>
      <c r="K40" s="746"/>
    </row>
    <row r="41" spans="1:11" x14ac:dyDescent="0.25">
      <c r="A41" s="345" t="s">
        <v>51</v>
      </c>
      <c r="B41" s="75">
        <v>19650</v>
      </c>
      <c r="C41" s="75">
        <v>89</v>
      </c>
      <c r="D41" s="329">
        <f>B41/C41</f>
        <v>220.7865168539326</v>
      </c>
      <c r="E41" s="75">
        <v>0</v>
      </c>
      <c r="F41" s="331">
        <v>0</v>
      </c>
      <c r="G41" s="331">
        <v>0</v>
      </c>
      <c r="H41" s="331">
        <v>0</v>
      </c>
      <c r="I41" s="331">
        <v>0</v>
      </c>
      <c r="J41" s="331">
        <v>0</v>
      </c>
      <c r="K41" s="331">
        <v>0</v>
      </c>
    </row>
    <row r="42" spans="1:11" x14ac:dyDescent="0.25">
      <c r="A42" s="345" t="s">
        <v>52</v>
      </c>
      <c r="B42" s="126">
        <v>26482</v>
      </c>
      <c r="C42" s="126">
        <v>73</v>
      </c>
      <c r="D42" s="329">
        <f>B42/C42</f>
        <v>362.76712328767121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</row>
    <row r="43" spans="1:11" x14ac:dyDescent="0.25">
      <c r="A43" s="345" t="s">
        <v>53</v>
      </c>
      <c r="B43" s="126">
        <v>24105</v>
      </c>
      <c r="C43" s="126">
        <v>104</v>
      </c>
      <c r="D43" s="329">
        <f>B43/C43</f>
        <v>231.77884615384616</v>
      </c>
      <c r="E43" s="126">
        <v>0</v>
      </c>
      <c r="F43" s="331">
        <v>0</v>
      </c>
      <c r="G43" s="331">
        <v>0</v>
      </c>
      <c r="H43" s="331">
        <v>0</v>
      </c>
      <c r="I43" s="331">
        <v>0</v>
      </c>
      <c r="J43" s="331">
        <v>0</v>
      </c>
      <c r="K43" s="332">
        <v>0</v>
      </c>
    </row>
    <row r="44" spans="1:11" x14ac:dyDescent="0.25">
      <c r="A44" s="345" t="s">
        <v>55</v>
      </c>
      <c r="B44" s="346">
        <v>23627</v>
      </c>
      <c r="C44" s="126">
        <v>69</v>
      </c>
      <c r="D44" s="329">
        <f t="shared" ref="D44:D47" si="5">B44/C44</f>
        <v>342.42028985507244</v>
      </c>
      <c r="E44" s="126">
        <v>0</v>
      </c>
      <c r="F44" s="331">
        <v>0</v>
      </c>
      <c r="G44" s="331">
        <v>0</v>
      </c>
      <c r="H44" s="331">
        <v>0</v>
      </c>
      <c r="I44" s="331">
        <v>0</v>
      </c>
      <c r="J44" s="331">
        <v>0</v>
      </c>
      <c r="K44" s="332">
        <v>0</v>
      </c>
    </row>
    <row r="45" spans="1:11" x14ac:dyDescent="0.25">
      <c r="A45" s="345" t="s">
        <v>57</v>
      </c>
      <c r="B45" s="126">
        <v>12161</v>
      </c>
      <c r="C45" s="126">
        <v>40</v>
      </c>
      <c r="D45" s="329">
        <v>304.02499999999998</v>
      </c>
      <c r="E45" s="126">
        <v>0</v>
      </c>
      <c r="F45" s="331">
        <v>5</v>
      </c>
      <c r="G45" s="331">
        <v>0</v>
      </c>
      <c r="H45" s="331">
        <v>5</v>
      </c>
      <c r="I45" s="331">
        <v>25</v>
      </c>
      <c r="J45" s="331">
        <v>0</v>
      </c>
      <c r="K45" s="332">
        <v>6</v>
      </c>
    </row>
    <row r="46" spans="1:11" x14ac:dyDescent="0.25">
      <c r="A46" s="345" t="s">
        <v>59</v>
      </c>
      <c r="B46" s="75">
        <v>116130</v>
      </c>
      <c r="C46" s="75">
        <v>350</v>
      </c>
      <c r="D46" s="329">
        <f t="shared" si="5"/>
        <v>331.8</v>
      </c>
      <c r="E46" s="75">
        <v>0</v>
      </c>
      <c r="F46" s="331">
        <v>31</v>
      </c>
      <c r="G46" s="331">
        <v>31</v>
      </c>
      <c r="H46" s="331">
        <v>0</v>
      </c>
      <c r="I46" s="331">
        <v>159</v>
      </c>
      <c r="J46" s="331">
        <v>13</v>
      </c>
      <c r="K46" s="332">
        <v>0</v>
      </c>
    </row>
    <row r="47" spans="1:11" ht="16.5" thickBot="1" x14ac:dyDescent="0.3">
      <c r="A47" s="345" t="s">
        <v>60</v>
      </c>
      <c r="B47" s="126">
        <v>35271</v>
      </c>
      <c r="C47" s="126">
        <v>104</v>
      </c>
      <c r="D47" s="329">
        <f t="shared" si="5"/>
        <v>339.14423076923077</v>
      </c>
      <c r="E47" s="126">
        <v>0</v>
      </c>
      <c r="F47" s="331">
        <v>0</v>
      </c>
      <c r="G47" s="331">
        <v>0</v>
      </c>
      <c r="H47" s="331">
        <v>0</v>
      </c>
      <c r="I47" s="331">
        <v>0</v>
      </c>
      <c r="J47" s="331">
        <v>0</v>
      </c>
      <c r="K47" s="331">
        <v>0</v>
      </c>
    </row>
    <row r="48" spans="1:11" ht="31.5" x14ac:dyDescent="0.25">
      <c r="A48" s="5" t="s">
        <v>99</v>
      </c>
      <c r="B48" s="744"/>
      <c r="C48" s="745"/>
      <c r="D48" s="745"/>
      <c r="E48" s="745"/>
      <c r="F48" s="745"/>
      <c r="G48" s="745"/>
      <c r="H48" s="745"/>
      <c r="I48" s="745"/>
      <c r="J48" s="745"/>
      <c r="K48" s="746"/>
    </row>
    <row r="49" spans="1:11" x14ac:dyDescent="0.25">
      <c r="A49" s="110" t="s">
        <v>23</v>
      </c>
      <c r="B49" s="75">
        <v>30606</v>
      </c>
      <c r="C49" s="75">
        <v>292</v>
      </c>
      <c r="D49" s="329">
        <f>B49/C49</f>
        <v>104.81506849315069</v>
      </c>
      <c r="E49" s="330">
        <v>51</v>
      </c>
      <c r="F49" s="741" t="s">
        <v>35</v>
      </c>
      <c r="G49" s="742"/>
      <c r="H49" s="742"/>
      <c r="I49" s="742"/>
      <c r="J49" s="742"/>
      <c r="K49" s="743"/>
    </row>
    <row r="50" spans="1:11" x14ac:dyDescent="0.25">
      <c r="A50" s="9" t="s">
        <v>33</v>
      </c>
      <c r="B50" s="13">
        <v>10314</v>
      </c>
      <c r="C50" s="13">
        <v>22</v>
      </c>
      <c r="D50" s="13">
        <f>B50/C50</f>
        <v>468.81818181818181</v>
      </c>
      <c r="E50" s="13">
        <v>9</v>
      </c>
      <c r="F50" s="747" t="s">
        <v>35</v>
      </c>
      <c r="G50" s="748"/>
      <c r="H50" s="748"/>
      <c r="I50" s="748"/>
      <c r="J50" s="748"/>
      <c r="K50" s="749"/>
    </row>
    <row r="51" spans="1:11" x14ac:dyDescent="0.25">
      <c r="A51" s="9" t="s">
        <v>37</v>
      </c>
      <c r="B51" s="10">
        <v>27591</v>
      </c>
      <c r="C51" s="10">
        <v>17</v>
      </c>
      <c r="D51" s="10">
        <v>1623</v>
      </c>
      <c r="E51" s="10">
        <v>37</v>
      </c>
      <c r="F51" s="750" t="s">
        <v>35</v>
      </c>
      <c r="G51" s="750"/>
      <c r="H51" s="750"/>
      <c r="I51" s="750"/>
      <c r="J51" s="750"/>
      <c r="K51" s="751"/>
    </row>
    <row r="52" spans="1:11" ht="16.5" thickBot="1" x14ac:dyDescent="0.3">
      <c r="A52" s="16" t="s">
        <v>39</v>
      </c>
      <c r="B52" s="13">
        <v>46129</v>
      </c>
      <c r="C52" s="13">
        <v>76</v>
      </c>
      <c r="D52" s="13">
        <f>B52/C52</f>
        <v>606.96052631578948</v>
      </c>
      <c r="E52" s="13">
        <v>31</v>
      </c>
      <c r="F52" s="752" t="s">
        <v>35</v>
      </c>
      <c r="G52" s="753"/>
      <c r="H52" s="753"/>
      <c r="I52" s="753"/>
      <c r="J52" s="753"/>
      <c r="K52" s="754"/>
    </row>
    <row r="53" spans="1:11" ht="24" customHeight="1" x14ac:dyDescent="0.25">
      <c r="A53" s="6" t="s">
        <v>100</v>
      </c>
      <c r="B53" s="744"/>
      <c r="C53" s="745"/>
      <c r="D53" s="745"/>
      <c r="E53" s="745"/>
      <c r="F53" s="745"/>
      <c r="G53" s="745"/>
      <c r="H53" s="745"/>
      <c r="I53" s="745"/>
      <c r="J53" s="745"/>
      <c r="K53" s="746"/>
    </row>
    <row r="54" spans="1:11" x14ac:dyDescent="0.25">
      <c r="A54" s="345" t="s">
        <v>54</v>
      </c>
      <c r="B54" s="126">
        <v>56143</v>
      </c>
      <c r="C54" s="126">
        <v>125</v>
      </c>
      <c r="D54" s="329">
        <f>B54/C54</f>
        <v>449.14400000000001</v>
      </c>
      <c r="E54" s="126">
        <v>30</v>
      </c>
      <c r="F54" s="331">
        <v>25</v>
      </c>
      <c r="G54" s="331">
        <v>6</v>
      </c>
      <c r="H54" s="331">
        <v>19</v>
      </c>
      <c r="I54" s="331">
        <v>3</v>
      </c>
      <c r="J54" s="331">
        <v>0</v>
      </c>
      <c r="K54" s="332">
        <v>3</v>
      </c>
    </row>
    <row r="55" spans="1:11" x14ac:dyDescent="0.25">
      <c r="A55" s="345" t="s">
        <v>56</v>
      </c>
      <c r="B55" s="126">
        <v>38151</v>
      </c>
      <c r="C55" s="126">
        <v>97</v>
      </c>
      <c r="D55" s="329">
        <f>B55/C55</f>
        <v>393.30927835051546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</row>
    <row r="56" spans="1:11" x14ac:dyDescent="0.25">
      <c r="A56" s="345" t="s">
        <v>364</v>
      </c>
      <c r="B56" s="126">
        <v>8691</v>
      </c>
      <c r="C56" s="126">
        <v>37</v>
      </c>
      <c r="D56" s="329">
        <f>B56/C56</f>
        <v>234.8918918918919</v>
      </c>
      <c r="E56" s="126">
        <v>2</v>
      </c>
      <c r="F56" s="331">
        <v>0</v>
      </c>
      <c r="G56" s="331">
        <v>0</v>
      </c>
      <c r="H56" s="331">
        <v>0</v>
      </c>
      <c r="I56" s="331">
        <v>0</v>
      </c>
      <c r="J56" s="331">
        <v>0</v>
      </c>
      <c r="K56" s="332">
        <v>0</v>
      </c>
    </row>
    <row r="57" spans="1:11" ht="16.5" thickBot="1" x14ac:dyDescent="0.3">
      <c r="A57" s="347" t="s">
        <v>61</v>
      </c>
      <c r="B57" s="348">
        <v>47634</v>
      </c>
      <c r="C57" s="348">
        <v>176</v>
      </c>
      <c r="D57" s="329">
        <v>287</v>
      </c>
      <c r="E57" s="348">
        <v>28</v>
      </c>
      <c r="F57" s="334">
        <v>13</v>
      </c>
      <c r="G57" s="334">
        <v>9</v>
      </c>
      <c r="H57" s="334">
        <v>6</v>
      </c>
      <c r="I57" s="334">
        <v>0</v>
      </c>
      <c r="J57" s="334">
        <v>0</v>
      </c>
      <c r="K57" s="332">
        <v>0</v>
      </c>
    </row>
    <row r="58" spans="1:11" ht="27" customHeight="1" x14ac:dyDescent="0.25">
      <c r="A58" s="46" t="s">
        <v>97</v>
      </c>
      <c r="B58" s="744"/>
      <c r="C58" s="745"/>
      <c r="D58" s="745"/>
      <c r="E58" s="745"/>
      <c r="F58" s="745"/>
      <c r="G58" s="745"/>
      <c r="H58" s="745"/>
      <c r="I58" s="745"/>
      <c r="J58" s="745"/>
      <c r="K58" s="746"/>
    </row>
    <row r="59" spans="1:11" x14ac:dyDescent="0.25">
      <c r="A59" s="349" t="s">
        <v>62</v>
      </c>
      <c r="B59" s="337">
        <v>28742</v>
      </c>
      <c r="C59" s="337">
        <v>170</v>
      </c>
      <c r="D59" s="350">
        <f>B59/C59</f>
        <v>169.07058823529411</v>
      </c>
      <c r="E59" s="337">
        <v>32</v>
      </c>
      <c r="F59" s="755" t="s">
        <v>35</v>
      </c>
      <c r="G59" s="756"/>
      <c r="H59" s="756"/>
      <c r="I59" s="756"/>
      <c r="J59" s="756"/>
      <c r="K59" s="757"/>
    </row>
    <row r="60" spans="1:11" x14ac:dyDescent="0.25">
      <c r="A60" s="349" t="s">
        <v>63</v>
      </c>
      <c r="B60" s="337">
        <v>15513</v>
      </c>
      <c r="C60" s="337">
        <v>86</v>
      </c>
      <c r="D60" s="350">
        <f>B60/C60</f>
        <v>180.38372093023256</v>
      </c>
      <c r="E60" s="337">
        <v>1</v>
      </c>
      <c r="F60" s="351">
        <v>8</v>
      </c>
      <c r="G60" s="351">
        <v>7</v>
      </c>
      <c r="H60" s="351">
        <v>1</v>
      </c>
      <c r="I60" s="351">
        <v>6</v>
      </c>
      <c r="J60" s="351">
        <v>5</v>
      </c>
      <c r="K60" s="352">
        <v>1</v>
      </c>
    </row>
    <row r="61" spans="1:11" x14ac:dyDescent="0.25">
      <c r="A61" s="349" t="s">
        <v>64</v>
      </c>
      <c r="B61" s="353">
        <v>20994</v>
      </c>
      <c r="C61" s="353">
        <v>48</v>
      </c>
      <c r="D61" s="350">
        <f>B61/C61</f>
        <v>437.375</v>
      </c>
      <c r="E61" s="353">
        <v>0</v>
      </c>
      <c r="F61" s="354">
        <v>4</v>
      </c>
      <c r="G61" s="354">
        <v>0</v>
      </c>
      <c r="H61" s="354">
        <v>0</v>
      </c>
      <c r="I61" s="354">
        <v>4</v>
      </c>
      <c r="J61" s="354">
        <v>0</v>
      </c>
      <c r="K61" s="355">
        <v>0</v>
      </c>
    </row>
    <row r="62" spans="1:11" x14ac:dyDescent="0.25">
      <c r="A62" s="349" t="s">
        <v>66</v>
      </c>
      <c r="B62" s="353">
        <v>25077</v>
      </c>
      <c r="C62" s="353">
        <v>40</v>
      </c>
      <c r="D62" s="350">
        <f>B62/C62</f>
        <v>626.92499999999995</v>
      </c>
      <c r="E62" s="353">
        <v>7</v>
      </c>
      <c r="F62" s="356">
        <v>3</v>
      </c>
      <c r="G62" s="356">
        <v>5</v>
      </c>
      <c r="H62" s="356">
        <v>16</v>
      </c>
      <c r="I62" s="356">
        <v>9</v>
      </c>
      <c r="J62" s="356">
        <v>9</v>
      </c>
      <c r="K62" s="357">
        <v>5</v>
      </c>
    </row>
    <row r="63" spans="1:11" x14ac:dyDescent="0.25">
      <c r="A63" s="349" t="s">
        <v>65</v>
      </c>
      <c r="B63" s="358">
        <v>43524</v>
      </c>
      <c r="C63" s="358">
        <v>234</v>
      </c>
      <c r="D63" s="350">
        <v>186</v>
      </c>
      <c r="E63" s="359">
        <v>0</v>
      </c>
      <c r="F63" s="360">
        <v>21</v>
      </c>
      <c r="G63" s="360">
        <v>19</v>
      </c>
      <c r="H63" s="360">
        <v>1</v>
      </c>
      <c r="I63" s="360">
        <v>19</v>
      </c>
      <c r="J63" s="360">
        <v>16</v>
      </c>
      <c r="K63" s="360">
        <v>0</v>
      </c>
    </row>
    <row r="64" spans="1:11" ht="16.5" thickBot="1" x14ac:dyDescent="0.3">
      <c r="A64" s="361" t="s">
        <v>67</v>
      </c>
      <c r="B64" s="362">
        <v>18773</v>
      </c>
      <c r="C64" s="362">
        <v>49</v>
      </c>
      <c r="D64" s="350">
        <v>290.77551020408163</v>
      </c>
      <c r="E64" s="362">
        <v>21</v>
      </c>
      <c r="F64" s="363">
        <v>5</v>
      </c>
      <c r="G64" s="363">
        <v>3</v>
      </c>
      <c r="H64" s="363">
        <v>2</v>
      </c>
      <c r="I64" s="363">
        <v>14</v>
      </c>
      <c r="J64" s="363">
        <v>3</v>
      </c>
      <c r="K64" s="364">
        <v>10</v>
      </c>
    </row>
    <row r="65" spans="1:11" ht="28.5" customHeight="1" x14ac:dyDescent="0.25">
      <c r="A65" s="5" t="s">
        <v>98</v>
      </c>
      <c r="B65" s="744"/>
      <c r="C65" s="745"/>
      <c r="D65" s="745"/>
      <c r="E65" s="745"/>
      <c r="F65" s="745"/>
      <c r="G65" s="745"/>
      <c r="H65" s="745"/>
      <c r="I65" s="745"/>
      <c r="J65" s="745"/>
      <c r="K65" s="746"/>
    </row>
    <row r="66" spans="1:11" x14ac:dyDescent="0.25">
      <c r="A66" s="365" t="s">
        <v>68</v>
      </c>
      <c r="B66" s="337">
        <v>24236</v>
      </c>
      <c r="C66" s="337">
        <v>59</v>
      </c>
      <c r="D66" s="350">
        <f t="shared" ref="D66:D71" si="6">B66/C66</f>
        <v>410.77966101694915</v>
      </c>
      <c r="E66" s="337">
        <v>0</v>
      </c>
      <c r="F66" s="366">
        <v>13</v>
      </c>
      <c r="G66" s="366">
        <v>10</v>
      </c>
      <c r="H66" s="366">
        <v>3</v>
      </c>
      <c r="I66" s="366">
        <v>6</v>
      </c>
      <c r="J66" s="366">
        <v>5</v>
      </c>
      <c r="K66" s="367">
        <v>1</v>
      </c>
    </row>
    <row r="67" spans="1:11" x14ac:dyDescent="0.25">
      <c r="A67" s="365" t="s">
        <v>69</v>
      </c>
      <c r="B67" s="190">
        <v>36391</v>
      </c>
      <c r="C67" s="337">
        <v>100</v>
      </c>
      <c r="D67" s="350">
        <f t="shared" si="6"/>
        <v>363.91</v>
      </c>
      <c r="E67" s="337">
        <v>40</v>
      </c>
      <c r="F67" s="366">
        <v>5</v>
      </c>
      <c r="G67" s="366">
        <v>1</v>
      </c>
      <c r="H67" s="366">
        <v>4</v>
      </c>
      <c r="I67" s="366">
        <v>10</v>
      </c>
      <c r="J67" s="366">
        <v>2</v>
      </c>
      <c r="K67" s="367">
        <v>8</v>
      </c>
    </row>
    <row r="68" spans="1:11" x14ac:dyDescent="0.25">
      <c r="A68" s="365" t="s">
        <v>70</v>
      </c>
      <c r="B68" s="337">
        <v>17458</v>
      </c>
      <c r="C68" s="368">
        <v>60</v>
      </c>
      <c r="D68" s="350">
        <f t="shared" si="6"/>
        <v>290.96666666666664</v>
      </c>
      <c r="E68" s="368">
        <v>23</v>
      </c>
      <c r="F68" s="366">
        <v>5</v>
      </c>
      <c r="G68" s="366">
        <v>1</v>
      </c>
      <c r="H68" s="366">
        <v>4</v>
      </c>
      <c r="I68" s="366">
        <v>11</v>
      </c>
      <c r="J68" s="366">
        <v>0</v>
      </c>
      <c r="K68" s="367">
        <v>11</v>
      </c>
    </row>
    <row r="69" spans="1:11" x14ac:dyDescent="0.25">
      <c r="A69" s="365" t="s">
        <v>71</v>
      </c>
      <c r="B69" s="337">
        <v>26815</v>
      </c>
      <c r="C69" s="337">
        <v>62</v>
      </c>
      <c r="D69" s="350">
        <f t="shared" si="6"/>
        <v>432.5</v>
      </c>
      <c r="E69" s="337">
        <v>13</v>
      </c>
      <c r="F69" s="366">
        <v>6</v>
      </c>
      <c r="G69" s="366">
        <v>6</v>
      </c>
      <c r="H69" s="366">
        <v>0</v>
      </c>
      <c r="I69" s="366">
        <v>6</v>
      </c>
      <c r="J69" s="366">
        <v>4</v>
      </c>
      <c r="K69" s="367">
        <v>2</v>
      </c>
    </row>
    <row r="70" spans="1:11" x14ac:dyDescent="0.25">
      <c r="A70" s="365" t="s">
        <v>72</v>
      </c>
      <c r="B70" s="337">
        <v>31447</v>
      </c>
      <c r="C70" s="337">
        <v>96</v>
      </c>
      <c r="D70" s="350">
        <f t="shared" si="6"/>
        <v>327.57291666666669</v>
      </c>
      <c r="E70" s="337">
        <v>0</v>
      </c>
      <c r="F70" s="366">
        <v>20</v>
      </c>
      <c r="G70" s="366">
        <v>16</v>
      </c>
      <c r="H70" s="351">
        <v>4</v>
      </c>
      <c r="I70" s="366">
        <v>13</v>
      </c>
      <c r="J70" s="366">
        <v>10</v>
      </c>
      <c r="K70" s="367">
        <v>3</v>
      </c>
    </row>
    <row r="71" spans="1:11" x14ac:dyDescent="0.25">
      <c r="A71" s="365" t="s">
        <v>73</v>
      </c>
      <c r="B71" s="368">
        <v>41003</v>
      </c>
      <c r="C71" s="337">
        <v>81</v>
      </c>
      <c r="D71" s="350">
        <f t="shared" si="6"/>
        <v>506.20987654320987</v>
      </c>
      <c r="E71" s="337">
        <v>11</v>
      </c>
      <c r="F71" s="366">
        <v>19</v>
      </c>
      <c r="G71" s="366">
        <v>1</v>
      </c>
      <c r="H71" s="366">
        <v>18</v>
      </c>
      <c r="I71" s="366">
        <v>28</v>
      </c>
      <c r="J71" s="366">
        <v>1</v>
      </c>
      <c r="K71" s="367">
        <v>27</v>
      </c>
    </row>
    <row r="72" spans="1:11" x14ac:dyDescent="0.25">
      <c r="A72" s="369" t="s">
        <v>74</v>
      </c>
      <c r="B72" s="126">
        <v>539939</v>
      </c>
      <c r="C72" s="126">
        <v>1041</v>
      </c>
      <c r="D72" s="350">
        <f>B72/C72</f>
        <v>518.67339097022091</v>
      </c>
      <c r="E72" s="126">
        <v>260</v>
      </c>
      <c r="F72" s="126">
        <v>251</v>
      </c>
      <c r="G72" s="126">
        <v>35</v>
      </c>
      <c r="H72" s="126">
        <v>206</v>
      </c>
      <c r="I72" s="126">
        <v>252</v>
      </c>
      <c r="J72" s="126">
        <v>30</v>
      </c>
      <c r="K72" s="370">
        <v>10</v>
      </c>
    </row>
    <row r="73" spans="1:11" ht="16.5" thickBot="1" x14ac:dyDescent="0.3">
      <c r="A73" s="371" t="s">
        <v>75</v>
      </c>
      <c r="B73" s="362">
        <v>101404</v>
      </c>
      <c r="C73" s="362">
        <v>242</v>
      </c>
      <c r="D73" s="372">
        <v>419.02479338842977</v>
      </c>
      <c r="E73" s="362">
        <v>0</v>
      </c>
      <c r="F73" s="363">
        <v>242</v>
      </c>
      <c r="G73" s="363">
        <v>10</v>
      </c>
      <c r="H73" s="363">
        <v>232</v>
      </c>
      <c r="I73" s="363">
        <v>11</v>
      </c>
      <c r="J73" s="363">
        <v>2</v>
      </c>
      <c r="K73" s="364">
        <v>9</v>
      </c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373" t="s">
        <v>90</v>
      </c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mergeCells count="17">
    <mergeCell ref="B65:K65"/>
    <mergeCell ref="F51:K51"/>
    <mergeCell ref="F52:K52"/>
    <mergeCell ref="F50:K50"/>
    <mergeCell ref="B48:K48"/>
    <mergeCell ref="B53:K53"/>
    <mergeCell ref="B58:K58"/>
    <mergeCell ref="F59:K59"/>
    <mergeCell ref="A1:K1"/>
    <mergeCell ref="B4:K4"/>
    <mergeCell ref="B10:K10"/>
    <mergeCell ref="F49:K49"/>
    <mergeCell ref="B19:K19"/>
    <mergeCell ref="F26:K26"/>
    <mergeCell ref="B27:K27"/>
    <mergeCell ref="B33:K33"/>
    <mergeCell ref="B40:K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9"/>
  <sheetViews>
    <sheetView workbookViewId="0">
      <selection sqref="A1:AB1"/>
    </sheetView>
  </sheetViews>
  <sheetFormatPr defaultRowHeight="15.75" x14ac:dyDescent="0.25"/>
  <cols>
    <col min="1" max="1" width="19.125" customWidth="1"/>
  </cols>
  <sheetData>
    <row r="1" spans="1:28" x14ac:dyDescent="0.25">
      <c r="A1" s="695" t="s">
        <v>568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</row>
    <row r="2" spans="1:28" x14ac:dyDescent="0.25">
      <c r="A2" s="10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758" t="s">
        <v>1</v>
      </c>
      <c r="B3" s="760" t="s">
        <v>567</v>
      </c>
      <c r="C3" s="760"/>
      <c r="D3" s="760"/>
      <c r="E3" s="760"/>
      <c r="F3" s="761" t="s">
        <v>566</v>
      </c>
      <c r="G3" s="761"/>
      <c r="H3" s="761"/>
      <c r="I3" s="761"/>
      <c r="J3" s="760" t="s">
        <v>565</v>
      </c>
      <c r="K3" s="760"/>
      <c r="L3" s="760"/>
      <c r="M3" s="760"/>
      <c r="N3" s="761" t="s">
        <v>564</v>
      </c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</row>
    <row r="4" spans="1:28" x14ac:dyDescent="0.25">
      <c r="A4" s="758"/>
      <c r="B4" s="760"/>
      <c r="C4" s="760"/>
      <c r="D4" s="760"/>
      <c r="E4" s="760"/>
      <c r="F4" s="761"/>
      <c r="G4" s="761"/>
      <c r="H4" s="761"/>
      <c r="I4" s="761"/>
      <c r="J4" s="760"/>
      <c r="K4" s="760"/>
      <c r="L4" s="760"/>
      <c r="M4" s="760"/>
      <c r="N4" s="761" t="s">
        <v>563</v>
      </c>
      <c r="O4" s="761"/>
      <c r="P4" s="761"/>
      <c r="Q4" s="760" t="s">
        <v>562</v>
      </c>
      <c r="R4" s="760"/>
      <c r="S4" s="760"/>
      <c r="T4" s="761" t="s">
        <v>561</v>
      </c>
      <c r="U4" s="761"/>
      <c r="V4" s="761"/>
      <c r="W4" s="760" t="s">
        <v>560</v>
      </c>
      <c r="X4" s="760"/>
      <c r="Y4" s="760"/>
      <c r="Z4" s="761" t="s">
        <v>559</v>
      </c>
      <c r="AA4" s="761"/>
      <c r="AB4" s="761"/>
    </row>
    <row r="5" spans="1:28" ht="88.5" thickBot="1" x14ac:dyDescent="0.3">
      <c r="A5" s="759"/>
      <c r="B5" s="383" t="s">
        <v>557</v>
      </c>
      <c r="C5" s="383" t="s">
        <v>558</v>
      </c>
      <c r="D5" s="383" t="s">
        <v>555</v>
      </c>
      <c r="E5" s="383" t="s">
        <v>554</v>
      </c>
      <c r="F5" s="382" t="s">
        <v>557</v>
      </c>
      <c r="G5" s="382" t="s">
        <v>558</v>
      </c>
      <c r="H5" s="382" t="s">
        <v>555</v>
      </c>
      <c r="I5" s="382" t="s">
        <v>554</v>
      </c>
      <c r="J5" s="383" t="s">
        <v>557</v>
      </c>
      <c r="K5" s="383" t="s">
        <v>556</v>
      </c>
      <c r="L5" s="383" t="s">
        <v>555</v>
      </c>
      <c r="M5" s="383" t="s">
        <v>554</v>
      </c>
      <c r="N5" s="382" t="s">
        <v>553</v>
      </c>
      <c r="O5" s="382" t="s">
        <v>552</v>
      </c>
      <c r="P5" s="382" t="s">
        <v>551</v>
      </c>
      <c r="Q5" s="383" t="s">
        <v>553</v>
      </c>
      <c r="R5" s="383" t="s">
        <v>552</v>
      </c>
      <c r="S5" s="383" t="s">
        <v>551</v>
      </c>
      <c r="T5" s="382" t="s">
        <v>553</v>
      </c>
      <c r="U5" s="382" t="s">
        <v>552</v>
      </c>
      <c r="V5" s="382" t="s">
        <v>551</v>
      </c>
      <c r="W5" s="383" t="s">
        <v>553</v>
      </c>
      <c r="X5" s="383" t="s">
        <v>552</v>
      </c>
      <c r="Y5" s="383" t="s">
        <v>551</v>
      </c>
      <c r="Z5" s="382" t="s">
        <v>553</v>
      </c>
      <c r="AA5" s="382" t="s">
        <v>552</v>
      </c>
      <c r="AB5" s="382" t="s">
        <v>551</v>
      </c>
    </row>
    <row r="6" spans="1:28" x14ac:dyDescent="0.25">
      <c r="A6" s="106" t="s">
        <v>91</v>
      </c>
      <c r="B6" s="381">
        <f t="shared" ref="B6:AB6" si="0">SUM(B7:B11)</f>
        <v>467</v>
      </c>
      <c r="C6" s="381">
        <f t="shared" si="0"/>
        <v>6323</v>
      </c>
      <c r="D6" s="381">
        <f t="shared" si="0"/>
        <v>352</v>
      </c>
      <c r="E6" s="381">
        <f t="shared" si="0"/>
        <v>843</v>
      </c>
      <c r="F6" s="381">
        <f t="shared" si="0"/>
        <v>458</v>
      </c>
      <c r="G6" s="381">
        <f t="shared" si="0"/>
        <v>422</v>
      </c>
      <c r="H6" s="381">
        <f t="shared" si="0"/>
        <v>345</v>
      </c>
      <c r="I6" s="381">
        <f t="shared" si="0"/>
        <v>20</v>
      </c>
      <c r="J6" s="381">
        <f t="shared" si="0"/>
        <v>445</v>
      </c>
      <c r="K6" s="381">
        <f t="shared" si="0"/>
        <v>0</v>
      </c>
      <c r="L6" s="381">
        <f t="shared" si="0"/>
        <v>327</v>
      </c>
      <c r="M6" s="381">
        <f t="shared" si="0"/>
        <v>20</v>
      </c>
      <c r="N6" s="381">
        <f t="shared" si="0"/>
        <v>254</v>
      </c>
      <c r="O6" s="381">
        <f t="shared" si="0"/>
        <v>4317</v>
      </c>
      <c r="P6" s="381">
        <f t="shared" si="0"/>
        <v>4318</v>
      </c>
      <c r="Q6" s="381">
        <f t="shared" si="0"/>
        <v>0</v>
      </c>
      <c r="R6" s="381">
        <f t="shared" si="0"/>
        <v>0</v>
      </c>
      <c r="S6" s="381">
        <f t="shared" si="0"/>
        <v>0</v>
      </c>
      <c r="T6" s="381">
        <f t="shared" si="0"/>
        <v>47</v>
      </c>
      <c r="U6" s="381">
        <f t="shared" si="0"/>
        <v>33</v>
      </c>
      <c r="V6" s="381">
        <f t="shared" si="0"/>
        <v>19</v>
      </c>
      <c r="W6" s="381">
        <f t="shared" si="0"/>
        <v>18</v>
      </c>
      <c r="X6" s="381">
        <f t="shared" si="0"/>
        <v>18</v>
      </c>
      <c r="Y6" s="381">
        <f t="shared" si="0"/>
        <v>18</v>
      </c>
      <c r="Z6" s="381">
        <f t="shared" si="0"/>
        <v>0</v>
      </c>
      <c r="AA6" s="381">
        <f t="shared" si="0"/>
        <v>0</v>
      </c>
      <c r="AB6" s="380">
        <f t="shared" si="0"/>
        <v>0</v>
      </c>
    </row>
    <row r="7" spans="1:28" x14ac:dyDescent="0.25">
      <c r="A7" s="340" t="s">
        <v>15</v>
      </c>
      <c r="B7" s="378">
        <v>166</v>
      </c>
      <c r="C7" s="384"/>
      <c r="D7" s="378">
        <v>166</v>
      </c>
      <c r="E7" s="378"/>
      <c r="F7" s="378">
        <v>169</v>
      </c>
      <c r="G7" s="378"/>
      <c r="H7" s="378">
        <v>169</v>
      </c>
      <c r="I7" s="378"/>
      <c r="J7" s="378">
        <v>170</v>
      </c>
      <c r="K7" s="378"/>
      <c r="L7" s="378">
        <v>170</v>
      </c>
      <c r="M7" s="378"/>
      <c r="N7" s="378">
        <v>166</v>
      </c>
      <c r="O7" s="378">
        <v>169</v>
      </c>
      <c r="P7" s="378">
        <v>170</v>
      </c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85"/>
    </row>
    <row r="8" spans="1:28" x14ac:dyDescent="0.25">
      <c r="A8" s="340" t="s">
        <v>16</v>
      </c>
      <c r="B8" s="378">
        <v>86</v>
      </c>
      <c r="C8" s="378"/>
      <c r="D8" s="378"/>
      <c r="E8" s="378"/>
      <c r="F8" s="378">
        <v>88</v>
      </c>
      <c r="G8" s="378"/>
      <c r="H8" s="378"/>
      <c r="I8" s="378"/>
      <c r="J8" s="378">
        <v>88</v>
      </c>
      <c r="K8" s="378"/>
      <c r="L8" s="378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</row>
    <row r="9" spans="1:28" x14ac:dyDescent="0.25">
      <c r="A9" s="340" t="s">
        <v>18</v>
      </c>
      <c r="B9" s="72">
        <v>62</v>
      </c>
      <c r="C9" s="207">
        <v>823</v>
      </c>
      <c r="D9" s="72">
        <v>56</v>
      </c>
      <c r="E9" s="72">
        <v>823</v>
      </c>
      <c r="F9" s="72">
        <v>62</v>
      </c>
      <c r="G9" s="72"/>
      <c r="H9" s="72">
        <v>56</v>
      </c>
      <c r="I9" s="72"/>
      <c r="J9" s="72">
        <v>62</v>
      </c>
      <c r="K9" s="72"/>
      <c r="L9" s="72">
        <v>56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x14ac:dyDescent="0.25">
      <c r="A10" s="340" t="s">
        <v>19</v>
      </c>
      <c r="B10" s="72">
        <v>75</v>
      </c>
      <c r="C10" s="72"/>
      <c r="D10" s="72">
        <v>69</v>
      </c>
      <c r="E10" s="72"/>
      <c r="F10" s="72">
        <v>61</v>
      </c>
      <c r="G10" s="72"/>
      <c r="H10" s="72">
        <v>59</v>
      </c>
      <c r="I10" s="72"/>
      <c r="J10" s="72">
        <v>47</v>
      </c>
      <c r="K10" s="72"/>
      <c r="L10" s="72">
        <v>40</v>
      </c>
      <c r="M10" s="72"/>
      <c r="N10" s="72">
        <v>28</v>
      </c>
      <c r="O10" s="72">
        <v>28</v>
      </c>
      <c r="P10" s="72">
        <v>28</v>
      </c>
      <c r="Q10" s="72"/>
      <c r="R10" s="72"/>
      <c r="S10" s="72"/>
      <c r="T10" s="72">
        <v>47</v>
      </c>
      <c r="U10" s="72">
        <v>33</v>
      </c>
      <c r="V10" s="72">
        <v>19</v>
      </c>
      <c r="W10" s="72"/>
      <c r="X10" s="72"/>
      <c r="Y10" s="72"/>
      <c r="Z10" s="72"/>
      <c r="AA10" s="72"/>
      <c r="AB10" s="72"/>
    </row>
    <row r="11" spans="1:28" ht="16.5" thickBot="1" x14ac:dyDescent="0.3">
      <c r="A11" s="342" t="s">
        <v>550</v>
      </c>
      <c r="B11" s="221">
        <v>78</v>
      </c>
      <c r="C11" s="72">
        <v>5500</v>
      </c>
      <c r="D11" s="72">
        <v>61</v>
      </c>
      <c r="E11" s="72">
        <v>20</v>
      </c>
      <c r="F11" s="72">
        <v>78</v>
      </c>
      <c r="G11" s="72">
        <v>422</v>
      </c>
      <c r="H11" s="72">
        <v>61</v>
      </c>
      <c r="I11" s="72">
        <v>20</v>
      </c>
      <c r="J11" s="72">
        <v>78</v>
      </c>
      <c r="K11" s="72"/>
      <c r="L11" s="72">
        <v>61</v>
      </c>
      <c r="M11" s="72">
        <v>20</v>
      </c>
      <c r="N11" s="72">
        <v>60</v>
      </c>
      <c r="O11" s="72">
        <v>4120</v>
      </c>
      <c r="P11" s="72">
        <v>4120</v>
      </c>
      <c r="Q11" s="72"/>
      <c r="R11" s="72"/>
      <c r="S11" s="72"/>
      <c r="T11" s="72"/>
      <c r="U11" s="72"/>
      <c r="V11" s="72"/>
      <c r="W11" s="72">
        <v>18</v>
      </c>
      <c r="X11" s="72">
        <v>18</v>
      </c>
      <c r="Y11" s="72">
        <v>18</v>
      </c>
      <c r="Z11" s="72"/>
      <c r="AA11" s="72"/>
      <c r="AB11" s="72"/>
    </row>
    <row r="12" spans="1:28" x14ac:dyDescent="0.25">
      <c r="A12" s="106" t="s">
        <v>92</v>
      </c>
      <c r="B12" s="6">
        <f t="shared" ref="B12:AB12" si="1">SUM(B14:B20)</f>
        <v>1695</v>
      </c>
      <c r="C12" s="6">
        <f t="shared" si="1"/>
        <v>30000</v>
      </c>
      <c r="D12" s="6">
        <f t="shared" si="1"/>
        <v>1453</v>
      </c>
      <c r="E12" s="6">
        <f t="shared" si="1"/>
        <v>513</v>
      </c>
      <c r="F12" s="6">
        <f t="shared" si="1"/>
        <v>1591</v>
      </c>
      <c r="G12" s="6">
        <f t="shared" si="1"/>
        <v>0</v>
      </c>
      <c r="H12" s="6">
        <f t="shared" si="1"/>
        <v>1554</v>
      </c>
      <c r="I12" s="6">
        <f t="shared" si="1"/>
        <v>563</v>
      </c>
      <c r="J12" s="6">
        <f t="shared" si="1"/>
        <v>1180</v>
      </c>
      <c r="K12" s="6">
        <f t="shared" si="1"/>
        <v>30000</v>
      </c>
      <c r="L12" s="6">
        <f t="shared" si="1"/>
        <v>1116</v>
      </c>
      <c r="M12" s="6">
        <f t="shared" si="1"/>
        <v>563</v>
      </c>
      <c r="N12" s="6">
        <f t="shared" si="1"/>
        <v>689</v>
      </c>
      <c r="O12" s="6">
        <f t="shared" si="1"/>
        <v>689</v>
      </c>
      <c r="P12" s="6">
        <f t="shared" si="1"/>
        <v>606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15</v>
      </c>
      <c r="X12" s="6">
        <f t="shared" si="1"/>
        <v>13</v>
      </c>
      <c r="Y12" s="6">
        <f t="shared" si="1"/>
        <v>11</v>
      </c>
      <c r="Z12" s="6">
        <f t="shared" si="1"/>
        <v>0</v>
      </c>
      <c r="AA12" s="6">
        <f t="shared" si="1"/>
        <v>0</v>
      </c>
      <c r="AB12" s="6">
        <f t="shared" si="1"/>
        <v>0</v>
      </c>
    </row>
    <row r="13" spans="1:28" x14ac:dyDescent="0.25">
      <c r="A13" s="340" t="s">
        <v>85</v>
      </c>
      <c r="B13" s="378">
        <v>27</v>
      </c>
      <c r="C13" s="384"/>
      <c r="D13" s="378">
        <v>27</v>
      </c>
      <c r="E13" s="378"/>
      <c r="F13" s="378">
        <v>28</v>
      </c>
      <c r="G13" s="378"/>
      <c r="H13" s="378">
        <v>28</v>
      </c>
      <c r="I13" s="378"/>
      <c r="J13" s="378">
        <v>27</v>
      </c>
      <c r="K13" s="378"/>
      <c r="L13" s="378">
        <v>27</v>
      </c>
      <c r="M13" s="378"/>
      <c r="N13" s="378">
        <v>24</v>
      </c>
      <c r="O13" s="378">
        <v>24</v>
      </c>
      <c r="P13" s="378">
        <v>24</v>
      </c>
      <c r="Q13" s="378"/>
      <c r="R13" s="378"/>
      <c r="S13" s="378"/>
      <c r="T13" s="378"/>
      <c r="U13" s="378"/>
      <c r="V13" s="378"/>
      <c r="W13" s="378">
        <v>3</v>
      </c>
      <c r="X13" s="378">
        <v>4</v>
      </c>
      <c r="Y13" s="378">
        <v>3</v>
      </c>
      <c r="Z13" s="378"/>
      <c r="AA13" s="378"/>
      <c r="AB13" s="384"/>
    </row>
    <row r="14" spans="1:28" x14ac:dyDescent="0.25">
      <c r="A14" s="386" t="s">
        <v>22</v>
      </c>
      <c r="B14" s="75">
        <v>84</v>
      </c>
      <c r="C14" s="75" t="s">
        <v>549</v>
      </c>
      <c r="D14" s="75">
        <v>82</v>
      </c>
      <c r="E14" s="75">
        <v>23</v>
      </c>
      <c r="F14" s="75">
        <v>90</v>
      </c>
      <c r="G14" s="75" t="s">
        <v>549</v>
      </c>
      <c r="H14" s="75">
        <v>84</v>
      </c>
      <c r="I14" s="75">
        <v>23</v>
      </c>
      <c r="J14" s="75">
        <v>87</v>
      </c>
      <c r="K14" s="75" t="s">
        <v>549</v>
      </c>
      <c r="L14" s="75">
        <v>83</v>
      </c>
      <c r="M14" s="75">
        <v>23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387"/>
    </row>
    <row r="15" spans="1:28" x14ac:dyDescent="0.25">
      <c r="A15" s="386" t="s">
        <v>24</v>
      </c>
      <c r="B15" s="75">
        <v>107</v>
      </c>
      <c r="C15" s="75" t="s">
        <v>549</v>
      </c>
      <c r="D15" s="75">
        <v>0</v>
      </c>
      <c r="E15" s="75"/>
      <c r="F15" s="75">
        <v>97</v>
      </c>
      <c r="G15" s="75" t="s">
        <v>549</v>
      </c>
      <c r="H15" s="75">
        <v>97</v>
      </c>
      <c r="I15" s="75"/>
      <c r="J15" s="75">
        <v>64</v>
      </c>
      <c r="K15" s="75" t="s">
        <v>549</v>
      </c>
      <c r="L15" s="75">
        <v>64</v>
      </c>
      <c r="M15" s="75"/>
      <c r="N15" s="75">
        <v>106</v>
      </c>
      <c r="O15" s="75">
        <v>106</v>
      </c>
      <c r="P15" s="75">
        <v>70</v>
      </c>
      <c r="Q15" s="75"/>
      <c r="R15" s="75"/>
      <c r="S15" s="75"/>
      <c r="T15" s="75"/>
      <c r="U15" s="75"/>
      <c r="V15" s="75"/>
      <c r="W15" s="75">
        <v>7</v>
      </c>
      <c r="X15" s="75">
        <v>5</v>
      </c>
      <c r="Y15" s="75">
        <v>3</v>
      </c>
      <c r="Z15" s="75"/>
      <c r="AA15" s="75"/>
      <c r="AB15" s="387"/>
    </row>
    <row r="16" spans="1:28" x14ac:dyDescent="0.25">
      <c r="A16" s="386" t="s">
        <v>25</v>
      </c>
      <c r="B16" s="75">
        <v>950</v>
      </c>
      <c r="C16" s="75">
        <v>30000</v>
      </c>
      <c r="D16" s="75">
        <v>817</v>
      </c>
      <c r="E16" s="75">
        <v>350</v>
      </c>
      <c r="F16" s="75">
        <v>855</v>
      </c>
      <c r="G16" s="75"/>
      <c r="H16" s="75">
        <v>824</v>
      </c>
      <c r="I16" s="75">
        <v>400</v>
      </c>
      <c r="J16" s="75">
        <v>535</v>
      </c>
      <c r="K16" s="75">
        <v>30000</v>
      </c>
      <c r="L16" s="75">
        <v>480</v>
      </c>
      <c r="M16" s="75">
        <v>400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387"/>
    </row>
    <row r="17" spans="1:28" x14ac:dyDescent="0.25">
      <c r="A17" s="388" t="s">
        <v>26</v>
      </c>
      <c r="B17" s="75">
        <v>175</v>
      </c>
      <c r="C17" s="75"/>
      <c r="D17" s="75">
        <v>175</v>
      </c>
      <c r="E17" s="75"/>
      <c r="F17" s="75">
        <v>170</v>
      </c>
      <c r="G17" s="75"/>
      <c r="H17" s="75">
        <v>170</v>
      </c>
      <c r="I17" s="75"/>
      <c r="J17" s="75">
        <v>157</v>
      </c>
      <c r="K17" s="75"/>
      <c r="L17" s="75">
        <v>157</v>
      </c>
      <c r="M17" s="75"/>
      <c r="N17" s="75">
        <v>204</v>
      </c>
      <c r="O17" s="75">
        <v>204</v>
      </c>
      <c r="P17" s="75">
        <v>204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387"/>
    </row>
    <row r="18" spans="1:28" x14ac:dyDescent="0.25">
      <c r="A18" s="386" t="s">
        <v>27</v>
      </c>
      <c r="B18" s="75">
        <v>157</v>
      </c>
      <c r="C18" s="75"/>
      <c r="D18" s="75">
        <v>157</v>
      </c>
      <c r="E18" s="75"/>
      <c r="F18" s="75">
        <v>157</v>
      </c>
      <c r="G18" s="75"/>
      <c r="H18" s="75">
        <v>157</v>
      </c>
      <c r="I18" s="75"/>
      <c r="J18" s="75">
        <v>115</v>
      </c>
      <c r="K18" s="75"/>
      <c r="L18" s="75">
        <v>110</v>
      </c>
      <c r="M18" s="75"/>
      <c r="N18" s="75">
        <v>157</v>
      </c>
      <c r="O18" s="75">
        <v>157</v>
      </c>
      <c r="P18" s="75">
        <v>110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387"/>
    </row>
    <row r="19" spans="1:28" x14ac:dyDescent="0.25">
      <c r="A19" s="377" t="s">
        <v>20</v>
      </c>
      <c r="B19" s="72">
        <v>104</v>
      </c>
      <c r="C19" s="72"/>
      <c r="D19" s="72">
        <v>104</v>
      </c>
      <c r="E19" s="72"/>
      <c r="F19" s="72">
        <v>104</v>
      </c>
      <c r="G19" s="72"/>
      <c r="H19" s="72">
        <v>104</v>
      </c>
      <c r="I19" s="72"/>
      <c r="J19" s="72">
        <v>104</v>
      </c>
      <c r="K19" s="72"/>
      <c r="L19" s="72">
        <v>104</v>
      </c>
      <c r="M19" s="72"/>
      <c r="N19" s="72">
        <v>104</v>
      </c>
      <c r="O19" s="72">
        <v>104</v>
      </c>
      <c r="P19" s="72">
        <v>104</v>
      </c>
      <c r="Q19" s="72"/>
      <c r="R19" s="72"/>
      <c r="S19" s="72"/>
      <c r="T19" s="72"/>
      <c r="U19" s="72"/>
      <c r="V19" s="72"/>
      <c r="W19" s="72">
        <v>8</v>
      </c>
      <c r="X19" s="72">
        <v>8</v>
      </c>
      <c r="Y19" s="72">
        <v>8</v>
      </c>
      <c r="Z19" s="72"/>
      <c r="AA19" s="72"/>
      <c r="AB19" s="72"/>
    </row>
    <row r="20" spans="1:28" ht="16.5" thickBot="1" x14ac:dyDescent="0.3">
      <c r="A20" s="389" t="s">
        <v>28</v>
      </c>
      <c r="B20" s="78">
        <v>118</v>
      </c>
      <c r="C20" s="78"/>
      <c r="D20" s="78">
        <v>118</v>
      </c>
      <c r="E20" s="78">
        <v>140</v>
      </c>
      <c r="F20" s="78">
        <v>118</v>
      </c>
      <c r="G20" s="78"/>
      <c r="H20" s="78">
        <v>118</v>
      </c>
      <c r="I20" s="78">
        <v>140</v>
      </c>
      <c r="J20" s="78">
        <v>118</v>
      </c>
      <c r="K20" s="78"/>
      <c r="L20" s="78">
        <v>118</v>
      </c>
      <c r="M20" s="78">
        <v>140</v>
      </c>
      <c r="N20" s="78">
        <v>118</v>
      </c>
      <c r="O20" s="78">
        <v>118</v>
      </c>
      <c r="P20" s="78">
        <v>118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390"/>
    </row>
    <row r="21" spans="1:28" x14ac:dyDescent="0.25">
      <c r="A21" s="5" t="s">
        <v>93</v>
      </c>
      <c r="B21" s="6">
        <f>SUM(B22:B28)</f>
        <v>2447</v>
      </c>
      <c r="C21" s="6">
        <f t="shared" ref="C21:AB21" si="2">SUM(C22:C28)</f>
        <v>0</v>
      </c>
      <c r="D21" s="6">
        <f t="shared" si="2"/>
        <v>2425</v>
      </c>
      <c r="E21" s="6">
        <f t="shared" si="2"/>
        <v>2485</v>
      </c>
      <c r="F21" s="6">
        <f t="shared" si="2"/>
        <v>1050</v>
      </c>
      <c r="G21" s="6">
        <f t="shared" si="2"/>
        <v>1860</v>
      </c>
      <c r="H21" s="6">
        <f t="shared" si="2"/>
        <v>2668</v>
      </c>
      <c r="I21" s="6">
        <f t="shared" si="2"/>
        <v>76</v>
      </c>
      <c r="J21" s="6">
        <f t="shared" si="2"/>
        <v>1004</v>
      </c>
      <c r="K21" s="6">
        <f t="shared" si="2"/>
        <v>80</v>
      </c>
      <c r="L21" s="6">
        <f t="shared" si="2"/>
        <v>982</v>
      </c>
      <c r="M21" s="6">
        <f t="shared" si="2"/>
        <v>80</v>
      </c>
      <c r="N21" s="6">
        <f t="shared" si="2"/>
        <v>637</v>
      </c>
      <c r="O21" s="6">
        <f t="shared" si="2"/>
        <v>2225</v>
      </c>
      <c r="P21" s="6">
        <f t="shared" si="2"/>
        <v>628</v>
      </c>
      <c r="Q21" s="6">
        <f t="shared" si="2"/>
        <v>0</v>
      </c>
      <c r="R21" s="6">
        <f t="shared" si="2"/>
        <v>0</v>
      </c>
      <c r="S21" s="6">
        <f t="shared" si="2"/>
        <v>0</v>
      </c>
      <c r="T21" s="6">
        <f t="shared" si="2"/>
        <v>1003</v>
      </c>
      <c r="U21" s="6">
        <f t="shared" si="2"/>
        <v>329</v>
      </c>
      <c r="V21" s="6">
        <f t="shared" si="2"/>
        <v>53</v>
      </c>
      <c r="W21" s="6">
        <f t="shared" si="2"/>
        <v>1747</v>
      </c>
      <c r="X21" s="6">
        <f t="shared" si="2"/>
        <v>267</v>
      </c>
      <c r="Y21" s="6">
        <f t="shared" si="2"/>
        <v>321</v>
      </c>
      <c r="Z21" s="6">
        <f t="shared" si="2"/>
        <v>1</v>
      </c>
      <c r="AA21" s="6">
        <f t="shared" si="2"/>
        <v>1</v>
      </c>
      <c r="AB21" s="6">
        <f t="shared" si="2"/>
        <v>1</v>
      </c>
    </row>
    <row r="22" spans="1:28" x14ac:dyDescent="0.25">
      <c r="A22" s="162" t="s">
        <v>29</v>
      </c>
      <c r="B22" s="12">
        <v>1937</v>
      </c>
      <c r="C22" s="12"/>
      <c r="D22" s="12">
        <v>1937</v>
      </c>
      <c r="E22" s="12">
        <v>2358</v>
      </c>
      <c r="F22" s="12">
        <v>547</v>
      </c>
      <c r="G22" s="12"/>
      <c r="H22" s="12">
        <v>547</v>
      </c>
      <c r="I22" s="12"/>
      <c r="J22" s="12">
        <v>505</v>
      </c>
      <c r="K22" s="12"/>
      <c r="L22" s="12">
        <v>505</v>
      </c>
      <c r="M22" s="12"/>
      <c r="N22" s="12">
        <v>151</v>
      </c>
      <c r="O22" s="12">
        <v>244</v>
      </c>
      <c r="P22" s="12">
        <v>147</v>
      </c>
      <c r="Q22" s="12"/>
      <c r="R22" s="12"/>
      <c r="S22" s="12"/>
      <c r="T22" s="12">
        <v>53</v>
      </c>
      <c r="U22" s="12">
        <v>49</v>
      </c>
      <c r="V22" s="12">
        <v>53</v>
      </c>
      <c r="W22" s="12">
        <v>1732</v>
      </c>
      <c r="X22" s="12">
        <v>253</v>
      </c>
      <c r="Y22" s="12">
        <v>304</v>
      </c>
      <c r="Z22" s="12">
        <v>1</v>
      </c>
      <c r="AA22" s="12">
        <v>1</v>
      </c>
      <c r="AB22" s="237">
        <v>1</v>
      </c>
    </row>
    <row r="23" spans="1:28" x14ac:dyDescent="0.25">
      <c r="A23" s="162" t="s">
        <v>30</v>
      </c>
      <c r="B23" s="12">
        <v>126</v>
      </c>
      <c r="C23" s="12"/>
      <c r="D23" s="12">
        <v>126</v>
      </c>
      <c r="E23" s="12"/>
      <c r="F23" s="12">
        <v>121</v>
      </c>
      <c r="G23" s="12"/>
      <c r="H23" s="12">
        <v>121</v>
      </c>
      <c r="I23" s="12"/>
      <c r="J23" s="12">
        <v>121</v>
      </c>
      <c r="K23" s="12"/>
      <c r="L23" s="12">
        <v>121</v>
      </c>
      <c r="M23" s="12"/>
      <c r="N23" s="12">
        <v>126</v>
      </c>
      <c r="O23" s="12">
        <v>121</v>
      </c>
      <c r="P23" s="12">
        <v>121</v>
      </c>
      <c r="Q23" s="12"/>
      <c r="R23" s="12"/>
      <c r="S23" s="12"/>
      <c r="T23" s="12"/>
      <c r="U23" s="12"/>
      <c r="V23" s="12"/>
      <c r="W23" s="12">
        <v>8</v>
      </c>
      <c r="X23" s="12">
        <v>12</v>
      </c>
      <c r="Y23" s="12">
        <v>12</v>
      </c>
      <c r="Z23" s="12"/>
      <c r="AA23" s="12"/>
      <c r="AB23" s="237"/>
    </row>
    <row r="24" spans="1:28" x14ac:dyDescent="0.25">
      <c r="A24" s="162" t="s">
        <v>31</v>
      </c>
      <c r="B24" s="12">
        <v>80</v>
      </c>
      <c r="C24" s="12"/>
      <c r="D24" s="12">
        <v>80</v>
      </c>
      <c r="E24" s="12">
        <v>72</v>
      </c>
      <c r="F24" s="12">
        <v>80</v>
      </c>
      <c r="G24" s="12">
        <v>1860</v>
      </c>
      <c r="H24" s="12">
        <v>1720</v>
      </c>
      <c r="I24" s="12">
        <v>19</v>
      </c>
      <c r="J24" s="12">
        <v>80</v>
      </c>
      <c r="K24" s="12">
        <v>80</v>
      </c>
      <c r="L24" s="12">
        <v>80</v>
      </c>
      <c r="M24" s="12">
        <v>19</v>
      </c>
      <c r="N24" s="12">
        <v>80</v>
      </c>
      <c r="O24" s="12">
        <v>1580</v>
      </c>
      <c r="P24" s="12">
        <v>80</v>
      </c>
      <c r="Q24" s="12"/>
      <c r="R24" s="12"/>
      <c r="S24" s="12"/>
      <c r="T24" s="12">
        <v>950</v>
      </c>
      <c r="U24" s="12">
        <v>280</v>
      </c>
      <c r="V24" s="12"/>
      <c r="W24" s="12"/>
      <c r="X24" s="12"/>
      <c r="Y24" s="12"/>
      <c r="Z24" s="12"/>
      <c r="AA24" s="12"/>
      <c r="AB24" s="237"/>
    </row>
    <row r="25" spans="1:28" x14ac:dyDescent="0.25">
      <c r="A25" s="162" t="s">
        <v>32</v>
      </c>
      <c r="B25" s="12">
        <v>63</v>
      </c>
      <c r="C25" s="12"/>
      <c r="D25" s="12">
        <v>63</v>
      </c>
      <c r="E25" s="12"/>
      <c r="F25" s="12">
        <v>63</v>
      </c>
      <c r="G25" s="12"/>
      <c r="H25" s="12">
        <v>63</v>
      </c>
      <c r="I25" s="12"/>
      <c r="J25" s="12">
        <v>63</v>
      </c>
      <c r="K25" s="12"/>
      <c r="L25" s="12">
        <v>63</v>
      </c>
      <c r="M25" s="12"/>
      <c r="N25" s="12">
        <v>63</v>
      </c>
      <c r="O25" s="12">
        <v>63</v>
      </c>
      <c r="P25" s="12">
        <v>63</v>
      </c>
      <c r="Q25" s="12"/>
      <c r="R25" s="12"/>
      <c r="S25" s="12"/>
      <c r="T25" s="12"/>
      <c r="U25" s="12"/>
      <c r="V25" s="12"/>
      <c r="W25" s="12">
        <v>5</v>
      </c>
      <c r="X25" s="12"/>
      <c r="Y25" s="12"/>
      <c r="Z25" s="12"/>
      <c r="AA25" s="12"/>
      <c r="AB25" s="237"/>
    </row>
    <row r="26" spans="1:28" x14ac:dyDescent="0.25">
      <c r="A26" s="162" t="s">
        <v>34</v>
      </c>
      <c r="B26" s="12">
        <v>75</v>
      </c>
      <c r="C26" s="12"/>
      <c r="D26" s="12">
        <v>60</v>
      </c>
      <c r="E26" s="12"/>
      <c r="F26" s="12">
        <v>75</v>
      </c>
      <c r="G26" s="12"/>
      <c r="H26" s="12">
        <v>60</v>
      </c>
      <c r="I26" s="12"/>
      <c r="J26" s="12">
        <v>75</v>
      </c>
      <c r="K26" s="12"/>
      <c r="L26" s="12">
        <v>60</v>
      </c>
      <c r="M26" s="12"/>
      <c r="N26" s="12">
        <v>53</v>
      </c>
      <c r="O26" s="12">
        <v>53</v>
      </c>
      <c r="P26" s="12">
        <v>53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37"/>
    </row>
    <row r="27" spans="1:28" x14ac:dyDescent="0.25">
      <c r="A27" s="162" t="s">
        <v>36</v>
      </c>
      <c r="B27" s="12">
        <v>64</v>
      </c>
      <c r="C27" s="12"/>
      <c r="D27" s="12">
        <v>57</v>
      </c>
      <c r="E27" s="12">
        <v>55</v>
      </c>
      <c r="F27" s="12">
        <v>64</v>
      </c>
      <c r="G27" s="12"/>
      <c r="H27" s="12">
        <v>57</v>
      </c>
      <c r="I27" s="12">
        <v>55</v>
      </c>
      <c r="J27" s="12">
        <v>64</v>
      </c>
      <c r="K27" s="12"/>
      <c r="L27" s="12">
        <v>57</v>
      </c>
      <c r="M27" s="12">
        <v>55</v>
      </c>
      <c r="N27" s="12">
        <v>64</v>
      </c>
      <c r="O27" s="12">
        <v>64</v>
      </c>
      <c r="P27" s="12">
        <v>64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37"/>
    </row>
    <row r="28" spans="1:28" ht="16.5" thickBot="1" x14ac:dyDescent="0.3">
      <c r="A28" s="162" t="s">
        <v>38</v>
      </c>
      <c r="B28" s="12">
        <v>102</v>
      </c>
      <c r="C28" s="12"/>
      <c r="D28" s="12">
        <v>102</v>
      </c>
      <c r="E28" s="12"/>
      <c r="F28" s="12">
        <v>100</v>
      </c>
      <c r="G28" s="12"/>
      <c r="H28" s="12">
        <v>100</v>
      </c>
      <c r="I28" s="12">
        <v>2</v>
      </c>
      <c r="J28" s="12">
        <v>96</v>
      </c>
      <c r="K28" s="12"/>
      <c r="L28" s="12">
        <v>96</v>
      </c>
      <c r="M28" s="12">
        <v>6</v>
      </c>
      <c r="N28" s="12">
        <v>100</v>
      </c>
      <c r="O28" s="12">
        <v>100</v>
      </c>
      <c r="P28" s="12">
        <v>100</v>
      </c>
      <c r="Q28" s="12"/>
      <c r="R28" s="12"/>
      <c r="S28" s="12"/>
      <c r="T28" s="12"/>
      <c r="U28" s="12"/>
      <c r="V28" s="12"/>
      <c r="W28" s="12">
        <v>2</v>
      </c>
      <c r="X28" s="12">
        <v>2</v>
      </c>
      <c r="Y28" s="12">
        <v>5</v>
      </c>
      <c r="Z28" s="12"/>
      <c r="AA28" s="12"/>
      <c r="AB28" s="237"/>
    </row>
    <row r="29" spans="1:28" ht="31.5" x14ac:dyDescent="0.25">
      <c r="A29" s="106" t="s">
        <v>94</v>
      </c>
      <c r="B29" s="6">
        <f t="shared" ref="B29:AB29" si="3">SUM(B30:B34)</f>
        <v>611</v>
      </c>
      <c r="C29" s="6">
        <f t="shared" si="3"/>
        <v>0</v>
      </c>
      <c r="D29" s="6">
        <f t="shared" si="3"/>
        <v>611</v>
      </c>
      <c r="E29" s="6">
        <f t="shared" si="3"/>
        <v>77</v>
      </c>
      <c r="F29" s="6">
        <f t="shared" si="3"/>
        <v>643</v>
      </c>
      <c r="G29" s="6">
        <f t="shared" si="3"/>
        <v>0</v>
      </c>
      <c r="H29" s="6">
        <f t="shared" si="3"/>
        <v>643</v>
      </c>
      <c r="I29" s="6">
        <f t="shared" si="3"/>
        <v>77</v>
      </c>
      <c r="J29" s="6">
        <f t="shared" si="3"/>
        <v>614</v>
      </c>
      <c r="K29" s="6">
        <f t="shared" si="3"/>
        <v>0</v>
      </c>
      <c r="L29" s="6">
        <f t="shared" si="3"/>
        <v>614</v>
      </c>
      <c r="M29" s="6">
        <f t="shared" si="3"/>
        <v>57</v>
      </c>
      <c r="N29" s="6">
        <f t="shared" si="3"/>
        <v>437</v>
      </c>
      <c r="O29" s="6">
        <f t="shared" si="3"/>
        <v>468</v>
      </c>
      <c r="P29" s="6">
        <f t="shared" si="3"/>
        <v>407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12</v>
      </c>
      <c r="U29" s="6">
        <f t="shared" si="3"/>
        <v>12</v>
      </c>
      <c r="V29" s="6">
        <f t="shared" si="3"/>
        <v>12</v>
      </c>
      <c r="W29" s="6">
        <f t="shared" si="3"/>
        <v>166</v>
      </c>
      <c r="X29" s="6">
        <f t="shared" si="3"/>
        <v>169</v>
      </c>
      <c r="Y29" s="6">
        <f t="shared" si="3"/>
        <v>197</v>
      </c>
      <c r="Z29" s="6">
        <f t="shared" si="3"/>
        <v>0</v>
      </c>
      <c r="AA29" s="6">
        <f t="shared" si="3"/>
        <v>0</v>
      </c>
      <c r="AB29" s="6">
        <f t="shared" si="3"/>
        <v>0</v>
      </c>
    </row>
    <row r="30" spans="1:28" x14ac:dyDescent="0.25">
      <c r="A30" s="340" t="s">
        <v>41</v>
      </c>
      <c r="B30" s="12">
        <v>73</v>
      </c>
      <c r="C30" s="12"/>
      <c r="D30" s="12">
        <v>73</v>
      </c>
      <c r="E30" s="12"/>
      <c r="F30" s="12">
        <v>83</v>
      </c>
      <c r="G30" s="12"/>
      <c r="H30" s="12">
        <v>83</v>
      </c>
      <c r="I30" s="12"/>
      <c r="J30" s="12">
        <v>89</v>
      </c>
      <c r="K30" s="12"/>
      <c r="L30" s="12">
        <v>89</v>
      </c>
      <c r="M30" s="12"/>
      <c r="N30" s="12">
        <v>43</v>
      </c>
      <c r="O30" s="12">
        <v>44</v>
      </c>
      <c r="P30" s="12">
        <v>28</v>
      </c>
      <c r="Q30" s="12"/>
      <c r="R30" s="12"/>
      <c r="S30" s="12"/>
      <c r="T30" s="12"/>
      <c r="U30" s="12"/>
      <c r="V30" s="12"/>
      <c r="W30" s="12">
        <v>30</v>
      </c>
      <c r="X30" s="12">
        <v>39</v>
      </c>
      <c r="Y30" s="12">
        <v>61</v>
      </c>
      <c r="Z30" s="12"/>
      <c r="AA30" s="12"/>
      <c r="AB30" s="237"/>
    </row>
    <row r="31" spans="1:28" x14ac:dyDescent="0.25">
      <c r="A31" s="340" t="s">
        <v>42</v>
      </c>
      <c r="B31" s="12">
        <v>38</v>
      </c>
      <c r="C31" s="12"/>
      <c r="D31" s="12">
        <v>38</v>
      </c>
      <c r="E31" s="12">
        <v>3</v>
      </c>
      <c r="F31" s="12">
        <v>38</v>
      </c>
      <c r="G31" s="12"/>
      <c r="H31" s="12">
        <v>38</v>
      </c>
      <c r="I31" s="12">
        <v>3</v>
      </c>
      <c r="J31" s="12">
        <v>38</v>
      </c>
      <c r="K31" s="12"/>
      <c r="L31" s="12">
        <v>38</v>
      </c>
      <c r="M31" s="12">
        <v>3</v>
      </c>
      <c r="N31" s="12">
        <v>26</v>
      </c>
      <c r="O31" s="12">
        <v>26</v>
      </c>
      <c r="P31" s="12">
        <v>26</v>
      </c>
      <c r="Q31" s="12"/>
      <c r="R31" s="12"/>
      <c r="S31" s="12"/>
      <c r="T31" s="12">
        <v>12</v>
      </c>
      <c r="U31" s="12">
        <v>12</v>
      </c>
      <c r="V31" s="12">
        <v>12</v>
      </c>
      <c r="W31" s="12"/>
      <c r="X31" s="12"/>
      <c r="Y31" s="12"/>
      <c r="Z31" s="12"/>
      <c r="AA31" s="12"/>
      <c r="AB31" s="237"/>
    </row>
    <row r="32" spans="1:28" x14ac:dyDescent="0.25">
      <c r="A32" s="340" t="s">
        <v>40</v>
      </c>
      <c r="B32" s="12">
        <v>202</v>
      </c>
      <c r="C32" s="12"/>
      <c r="D32" s="12">
        <v>202</v>
      </c>
      <c r="E32" s="12">
        <v>20</v>
      </c>
      <c r="F32" s="12">
        <v>227</v>
      </c>
      <c r="G32" s="12"/>
      <c r="H32" s="12">
        <v>227</v>
      </c>
      <c r="I32" s="12">
        <v>20</v>
      </c>
      <c r="J32" s="12">
        <v>243</v>
      </c>
      <c r="K32" s="12"/>
      <c r="L32" s="12">
        <v>243</v>
      </c>
      <c r="M32" s="12">
        <v>20</v>
      </c>
      <c r="N32" s="12">
        <v>155</v>
      </c>
      <c r="O32" s="12">
        <v>155</v>
      </c>
      <c r="P32" s="12">
        <v>154</v>
      </c>
      <c r="Q32" s="12"/>
      <c r="R32" s="12"/>
      <c r="S32" s="12"/>
      <c r="T32" s="12"/>
      <c r="U32" s="12"/>
      <c r="V32" s="12"/>
      <c r="W32" s="12">
        <v>47</v>
      </c>
      <c r="X32" s="12">
        <v>72</v>
      </c>
      <c r="Y32" s="12">
        <v>89</v>
      </c>
      <c r="Z32" s="12"/>
      <c r="AA32" s="12"/>
      <c r="AB32" s="237"/>
    </row>
    <row r="33" spans="1:28" x14ac:dyDescent="0.25">
      <c r="A33" s="340" t="s">
        <v>43</v>
      </c>
      <c r="B33" s="12">
        <v>166</v>
      </c>
      <c r="C33" s="12"/>
      <c r="D33" s="12">
        <v>166</v>
      </c>
      <c r="E33" s="12">
        <v>4</v>
      </c>
      <c r="F33" s="12">
        <v>162</v>
      </c>
      <c r="G33" s="12"/>
      <c r="H33" s="12">
        <v>162</v>
      </c>
      <c r="I33" s="12">
        <v>4</v>
      </c>
      <c r="J33" s="12">
        <v>99</v>
      </c>
      <c r="K33" s="12"/>
      <c r="L33" s="12">
        <v>99</v>
      </c>
      <c r="M33" s="12">
        <v>4</v>
      </c>
      <c r="N33" s="12">
        <v>93</v>
      </c>
      <c r="O33" s="12">
        <v>123</v>
      </c>
      <c r="P33" s="12">
        <v>59</v>
      </c>
      <c r="Q33" s="12"/>
      <c r="R33" s="12"/>
      <c r="S33" s="12"/>
      <c r="T33" s="12"/>
      <c r="U33" s="12"/>
      <c r="V33" s="12"/>
      <c r="W33" s="12">
        <v>73</v>
      </c>
      <c r="X33" s="12">
        <v>39</v>
      </c>
      <c r="Y33" s="12">
        <v>40</v>
      </c>
      <c r="Z33" s="12"/>
      <c r="AA33" s="12"/>
      <c r="AB33" s="237"/>
    </row>
    <row r="34" spans="1:28" ht="16.5" thickBot="1" x14ac:dyDescent="0.3">
      <c r="A34" s="342" t="s">
        <v>44</v>
      </c>
      <c r="B34" s="12">
        <v>132</v>
      </c>
      <c r="C34" s="12"/>
      <c r="D34" s="12">
        <v>132</v>
      </c>
      <c r="E34" s="12">
        <v>50</v>
      </c>
      <c r="F34" s="12">
        <v>133</v>
      </c>
      <c r="G34" s="12"/>
      <c r="H34" s="12">
        <v>133</v>
      </c>
      <c r="I34" s="12">
        <v>50</v>
      </c>
      <c r="J34" s="12">
        <v>145</v>
      </c>
      <c r="K34" s="12"/>
      <c r="L34" s="12">
        <v>145</v>
      </c>
      <c r="M34" s="12">
        <v>30</v>
      </c>
      <c r="N34" s="12">
        <v>120</v>
      </c>
      <c r="O34" s="12">
        <v>120</v>
      </c>
      <c r="P34" s="12">
        <v>140</v>
      </c>
      <c r="Q34" s="12"/>
      <c r="R34" s="12"/>
      <c r="S34" s="12"/>
      <c r="T34" s="12"/>
      <c r="U34" s="12"/>
      <c r="V34" s="12"/>
      <c r="W34" s="12">
        <v>16</v>
      </c>
      <c r="X34" s="12">
        <v>19</v>
      </c>
      <c r="Y34" s="12">
        <v>7</v>
      </c>
      <c r="Z34" s="68"/>
      <c r="AA34" s="68"/>
      <c r="AB34" s="374"/>
    </row>
    <row r="35" spans="1:28" ht="23.25" customHeight="1" x14ac:dyDescent="0.25">
      <c r="A35" s="5" t="s">
        <v>95</v>
      </c>
      <c r="B35" s="6">
        <f t="shared" ref="B35:AB35" si="4">SUM(B36:B41)</f>
        <v>664</v>
      </c>
      <c r="C35" s="6">
        <f t="shared" si="4"/>
        <v>5166</v>
      </c>
      <c r="D35" s="6">
        <f t="shared" si="4"/>
        <v>660</v>
      </c>
      <c r="E35" s="6">
        <f t="shared" si="4"/>
        <v>87</v>
      </c>
      <c r="F35" s="6">
        <f t="shared" si="4"/>
        <v>664</v>
      </c>
      <c r="G35" s="6">
        <f t="shared" si="4"/>
        <v>5166</v>
      </c>
      <c r="H35" s="6">
        <f t="shared" si="4"/>
        <v>661</v>
      </c>
      <c r="I35" s="6">
        <f t="shared" si="4"/>
        <v>87</v>
      </c>
      <c r="J35" s="6">
        <f t="shared" si="4"/>
        <v>650</v>
      </c>
      <c r="K35" s="6">
        <f t="shared" si="4"/>
        <v>166</v>
      </c>
      <c r="L35" s="6">
        <f t="shared" si="4"/>
        <v>650</v>
      </c>
      <c r="M35" s="6">
        <f t="shared" si="4"/>
        <v>87</v>
      </c>
      <c r="N35" s="6">
        <f t="shared" si="4"/>
        <v>494</v>
      </c>
      <c r="O35" s="6">
        <f t="shared" si="4"/>
        <v>496</v>
      </c>
      <c r="P35" s="6">
        <f t="shared" si="4"/>
        <v>457</v>
      </c>
      <c r="Q35" s="6">
        <f t="shared" si="4"/>
        <v>0</v>
      </c>
      <c r="R35" s="6">
        <f t="shared" si="4"/>
        <v>0</v>
      </c>
      <c r="S35" s="6">
        <f t="shared" si="4"/>
        <v>0</v>
      </c>
      <c r="T35" s="6">
        <f t="shared" si="4"/>
        <v>20</v>
      </c>
      <c r="U35" s="6">
        <f t="shared" si="4"/>
        <v>20</v>
      </c>
      <c r="V35" s="6">
        <f t="shared" si="4"/>
        <v>20</v>
      </c>
      <c r="W35" s="6">
        <f t="shared" si="4"/>
        <v>158</v>
      </c>
      <c r="X35" s="6">
        <f t="shared" si="4"/>
        <v>155</v>
      </c>
      <c r="Y35" s="6">
        <f t="shared" si="4"/>
        <v>185</v>
      </c>
      <c r="Z35" s="6">
        <f t="shared" si="4"/>
        <v>0</v>
      </c>
      <c r="AA35" s="6">
        <f t="shared" si="4"/>
        <v>0</v>
      </c>
      <c r="AB35" s="6">
        <f t="shared" si="4"/>
        <v>0</v>
      </c>
    </row>
    <row r="36" spans="1:28" x14ac:dyDescent="0.25">
      <c r="A36" s="340" t="s">
        <v>45</v>
      </c>
      <c r="B36" s="12">
        <v>78</v>
      </c>
      <c r="C36" s="12" t="s">
        <v>267</v>
      </c>
      <c r="D36" s="12">
        <v>78</v>
      </c>
      <c r="E36" s="12">
        <v>40</v>
      </c>
      <c r="F36" s="12">
        <v>78</v>
      </c>
      <c r="G36" s="12"/>
      <c r="H36" s="12">
        <v>78</v>
      </c>
      <c r="I36" s="12">
        <v>40</v>
      </c>
      <c r="J36" s="12">
        <v>78</v>
      </c>
      <c r="K36" s="12"/>
      <c r="L36" s="12">
        <v>78</v>
      </c>
      <c r="M36" s="12">
        <v>40</v>
      </c>
      <c r="N36" s="12">
        <v>78</v>
      </c>
      <c r="O36" s="12">
        <v>78</v>
      </c>
      <c r="P36" s="12">
        <v>78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37"/>
    </row>
    <row r="37" spans="1:28" x14ac:dyDescent="0.25">
      <c r="A37" s="340" t="s">
        <v>46</v>
      </c>
      <c r="B37" s="12">
        <v>68</v>
      </c>
      <c r="C37" s="12"/>
      <c r="D37" s="12">
        <v>64</v>
      </c>
      <c r="E37" s="12"/>
      <c r="F37" s="12">
        <v>69</v>
      </c>
      <c r="G37" s="12"/>
      <c r="H37" s="12">
        <v>66</v>
      </c>
      <c r="I37" s="12">
        <v>0</v>
      </c>
      <c r="J37" s="12">
        <v>34</v>
      </c>
      <c r="K37" s="12"/>
      <c r="L37" s="12">
        <v>34</v>
      </c>
      <c r="M37" s="12">
        <v>0</v>
      </c>
      <c r="N37" s="12">
        <v>70</v>
      </c>
      <c r="O37" s="12">
        <v>70</v>
      </c>
      <c r="P37" s="12">
        <v>40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37"/>
    </row>
    <row r="38" spans="1:28" x14ac:dyDescent="0.25">
      <c r="A38" s="340" t="s">
        <v>47</v>
      </c>
      <c r="B38" s="12">
        <v>255</v>
      </c>
      <c r="C38" s="12">
        <v>5000</v>
      </c>
      <c r="D38" s="12">
        <v>255</v>
      </c>
      <c r="E38" s="12"/>
      <c r="F38" s="12">
        <v>254</v>
      </c>
      <c r="G38" s="12">
        <v>5000</v>
      </c>
      <c r="H38" s="12">
        <v>254</v>
      </c>
      <c r="I38" s="12"/>
      <c r="J38" s="12">
        <v>277</v>
      </c>
      <c r="K38" s="12"/>
      <c r="L38" s="12">
        <v>277</v>
      </c>
      <c r="M38" s="12"/>
      <c r="N38" s="12">
        <v>78</v>
      </c>
      <c r="O38" s="12">
        <v>80</v>
      </c>
      <c r="P38" s="12">
        <v>73</v>
      </c>
      <c r="Q38" s="12"/>
      <c r="R38" s="12"/>
      <c r="S38" s="12"/>
      <c r="T38" s="12">
        <v>20</v>
      </c>
      <c r="U38" s="12">
        <v>20</v>
      </c>
      <c r="V38" s="12">
        <v>20</v>
      </c>
      <c r="W38" s="12">
        <v>157</v>
      </c>
      <c r="X38" s="12">
        <v>154</v>
      </c>
      <c r="Y38" s="12">
        <v>184</v>
      </c>
      <c r="Z38" s="12"/>
      <c r="AA38" s="12"/>
      <c r="AB38" s="237"/>
    </row>
    <row r="39" spans="1:28" x14ac:dyDescent="0.25">
      <c r="A39" s="340" t="s">
        <v>48</v>
      </c>
      <c r="B39" s="12">
        <v>80</v>
      </c>
      <c r="C39" s="12"/>
      <c r="D39" s="12">
        <v>80</v>
      </c>
      <c r="E39" s="12"/>
      <c r="F39" s="12">
        <v>80</v>
      </c>
      <c r="G39" s="12"/>
      <c r="H39" s="12">
        <v>80</v>
      </c>
      <c r="I39" s="12"/>
      <c r="J39" s="12">
        <v>78</v>
      </c>
      <c r="K39" s="12"/>
      <c r="L39" s="12">
        <v>78</v>
      </c>
      <c r="M39" s="12"/>
      <c r="N39" s="12">
        <v>80</v>
      </c>
      <c r="O39" s="12">
        <v>80</v>
      </c>
      <c r="P39" s="12">
        <v>78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237"/>
    </row>
    <row r="40" spans="1:28" x14ac:dyDescent="0.25">
      <c r="A40" s="340" t="s">
        <v>49</v>
      </c>
      <c r="B40" s="87">
        <v>82</v>
      </c>
      <c r="C40" s="10"/>
      <c r="D40" s="10">
        <v>82</v>
      </c>
      <c r="E40" s="10">
        <v>26</v>
      </c>
      <c r="F40" s="10">
        <v>82</v>
      </c>
      <c r="G40" s="10"/>
      <c r="H40" s="10">
        <v>82</v>
      </c>
      <c r="I40" s="10">
        <v>26</v>
      </c>
      <c r="J40" s="10">
        <v>82</v>
      </c>
      <c r="K40" s="10"/>
      <c r="L40" s="10">
        <v>82</v>
      </c>
      <c r="M40" s="10">
        <v>26</v>
      </c>
      <c r="N40" s="10">
        <v>88</v>
      </c>
      <c r="O40" s="10">
        <v>88</v>
      </c>
      <c r="P40" s="10">
        <v>88</v>
      </c>
      <c r="Q40" s="10"/>
      <c r="R40" s="10"/>
      <c r="S40" s="10"/>
      <c r="T40" s="10"/>
      <c r="U40" s="10"/>
      <c r="V40" s="10"/>
      <c r="W40" s="10"/>
      <c r="X40" s="10"/>
      <c r="Y40" s="12"/>
      <c r="Z40" s="12"/>
      <c r="AA40" s="12"/>
      <c r="AB40" s="237"/>
    </row>
    <row r="41" spans="1:28" ht="16.5" thickBot="1" x14ac:dyDescent="0.3">
      <c r="A41" s="377" t="s">
        <v>50</v>
      </c>
      <c r="B41" s="64">
        <v>101</v>
      </c>
      <c r="C41" s="64">
        <v>166</v>
      </c>
      <c r="D41" s="64">
        <v>101</v>
      </c>
      <c r="E41" s="64">
        <v>21</v>
      </c>
      <c r="F41" s="64">
        <v>101</v>
      </c>
      <c r="G41" s="64">
        <v>166</v>
      </c>
      <c r="H41" s="64">
        <v>101</v>
      </c>
      <c r="I41" s="64">
        <v>21</v>
      </c>
      <c r="J41" s="64">
        <v>101</v>
      </c>
      <c r="K41" s="64">
        <v>166</v>
      </c>
      <c r="L41" s="64">
        <v>101</v>
      </c>
      <c r="M41" s="64">
        <v>21</v>
      </c>
      <c r="N41" s="64">
        <v>100</v>
      </c>
      <c r="O41" s="64">
        <v>100</v>
      </c>
      <c r="P41" s="64">
        <v>100</v>
      </c>
      <c r="Q41" s="64"/>
      <c r="R41" s="64"/>
      <c r="S41" s="64"/>
      <c r="T41" s="64"/>
      <c r="U41" s="64"/>
      <c r="V41" s="64"/>
      <c r="W41" s="64">
        <v>1</v>
      </c>
      <c r="X41" s="64">
        <v>1</v>
      </c>
      <c r="Y41" s="64">
        <v>1</v>
      </c>
      <c r="Z41" s="64"/>
      <c r="AA41" s="64"/>
      <c r="AB41" s="376"/>
    </row>
    <row r="42" spans="1:28" ht="27" customHeight="1" x14ac:dyDescent="0.25">
      <c r="A42" s="5" t="s">
        <v>96</v>
      </c>
      <c r="B42" s="6">
        <f>SUM(B43:B49)</f>
        <v>1091</v>
      </c>
      <c r="C42" s="6">
        <f t="shared" ref="C42:Z42" si="5">SUM(C43:C49)</f>
        <v>0</v>
      </c>
      <c r="D42" s="6">
        <f t="shared" si="5"/>
        <v>1055</v>
      </c>
      <c r="E42" s="6">
        <f t="shared" si="5"/>
        <v>0</v>
      </c>
      <c r="F42" s="6">
        <f t="shared" si="5"/>
        <v>1087</v>
      </c>
      <c r="G42" s="6">
        <f t="shared" si="5"/>
        <v>0</v>
      </c>
      <c r="H42" s="6">
        <f t="shared" si="5"/>
        <v>1039</v>
      </c>
      <c r="I42" s="6">
        <f t="shared" si="5"/>
        <v>0</v>
      </c>
      <c r="J42" s="6">
        <f t="shared" si="5"/>
        <v>1080</v>
      </c>
      <c r="K42" s="6">
        <f t="shared" si="5"/>
        <v>0</v>
      </c>
      <c r="L42" s="6">
        <f t="shared" si="5"/>
        <v>1021</v>
      </c>
      <c r="M42" s="6">
        <f t="shared" si="5"/>
        <v>0</v>
      </c>
      <c r="N42" s="6">
        <f t="shared" si="5"/>
        <v>754</v>
      </c>
      <c r="O42" s="6">
        <f t="shared" si="5"/>
        <v>755</v>
      </c>
      <c r="P42" s="6">
        <f t="shared" si="5"/>
        <v>756</v>
      </c>
      <c r="Q42" s="6">
        <f t="shared" si="5"/>
        <v>318</v>
      </c>
      <c r="R42" s="6">
        <f t="shared" si="5"/>
        <v>313</v>
      </c>
      <c r="S42" s="6">
        <f t="shared" si="5"/>
        <v>305</v>
      </c>
      <c r="T42" s="6">
        <f t="shared" si="5"/>
        <v>0</v>
      </c>
      <c r="U42" s="6">
        <f t="shared" si="5"/>
        <v>0</v>
      </c>
      <c r="V42" s="6">
        <f t="shared" si="5"/>
        <v>0</v>
      </c>
      <c r="W42" s="6">
        <f t="shared" si="5"/>
        <v>19</v>
      </c>
      <c r="X42" s="6">
        <f t="shared" si="5"/>
        <v>2915</v>
      </c>
      <c r="Y42" s="6">
        <f t="shared" si="5"/>
        <v>19</v>
      </c>
      <c r="Z42" s="6">
        <f t="shared" si="5"/>
        <v>4500</v>
      </c>
      <c r="AA42" s="6">
        <f>SUM(AA43:AA49)</f>
        <v>19129</v>
      </c>
      <c r="AB42" s="8">
        <v>19129</v>
      </c>
    </row>
    <row r="43" spans="1:28" x14ac:dyDescent="0.25">
      <c r="A43" s="162" t="s">
        <v>51</v>
      </c>
      <c r="B43" s="12">
        <v>108</v>
      </c>
      <c r="C43" s="12"/>
      <c r="D43" s="12">
        <v>87</v>
      </c>
      <c r="E43" s="12"/>
      <c r="F43" s="12">
        <v>108</v>
      </c>
      <c r="G43" s="12"/>
      <c r="H43" s="12">
        <v>87</v>
      </c>
      <c r="I43" s="12"/>
      <c r="J43" s="12">
        <v>108</v>
      </c>
      <c r="K43" s="12"/>
      <c r="L43" s="12">
        <v>87</v>
      </c>
      <c r="M43" s="12"/>
      <c r="N43" s="12">
        <v>71</v>
      </c>
      <c r="O43" s="12">
        <v>71</v>
      </c>
      <c r="P43" s="12">
        <v>72</v>
      </c>
      <c r="Q43" s="12">
        <v>18</v>
      </c>
      <c r="R43" s="12">
        <v>18</v>
      </c>
      <c r="S43" s="12">
        <v>17</v>
      </c>
      <c r="T43" s="12"/>
      <c r="U43" s="12"/>
      <c r="V43" s="12"/>
      <c r="W43" s="12">
        <v>19</v>
      </c>
      <c r="X43" s="12">
        <v>19</v>
      </c>
      <c r="Y43" s="12">
        <v>19</v>
      </c>
      <c r="Z43" s="12"/>
      <c r="AA43" s="641">
        <v>1800</v>
      </c>
      <c r="AB43" s="643"/>
    </row>
    <row r="44" spans="1:28" x14ac:dyDescent="0.25">
      <c r="A44" s="162" t="s">
        <v>52</v>
      </c>
      <c r="B44" s="12">
        <v>137</v>
      </c>
      <c r="C44" s="12"/>
      <c r="D44" s="12">
        <v>137</v>
      </c>
      <c r="E44" s="12"/>
      <c r="F44" s="12">
        <v>135</v>
      </c>
      <c r="G44" s="12"/>
      <c r="H44" s="12">
        <v>135</v>
      </c>
      <c r="I44" s="12"/>
      <c r="J44" s="12">
        <v>133</v>
      </c>
      <c r="K44" s="12"/>
      <c r="L44" s="12">
        <v>133</v>
      </c>
      <c r="M44" s="12"/>
      <c r="N44" s="12">
        <v>100</v>
      </c>
      <c r="O44" s="12">
        <v>100</v>
      </c>
      <c r="P44" s="12">
        <v>100</v>
      </c>
      <c r="Q44" s="12">
        <v>37</v>
      </c>
      <c r="R44" s="12">
        <v>35</v>
      </c>
      <c r="S44" s="12">
        <v>33</v>
      </c>
      <c r="T44" s="12"/>
      <c r="U44" s="12"/>
      <c r="V44" s="12"/>
      <c r="W44" s="12"/>
      <c r="X44" s="12"/>
      <c r="Y44" s="12"/>
      <c r="Z44" s="12"/>
      <c r="AA44" s="641">
        <v>2007</v>
      </c>
      <c r="AB44" s="643"/>
    </row>
    <row r="45" spans="1:28" x14ac:dyDescent="0.25">
      <c r="A45" s="162" t="s">
        <v>53</v>
      </c>
      <c r="B45" s="12">
        <v>117</v>
      </c>
      <c r="C45" s="12"/>
      <c r="D45" s="12">
        <v>117</v>
      </c>
      <c r="E45" s="12"/>
      <c r="F45" s="12">
        <v>116</v>
      </c>
      <c r="G45" s="12"/>
      <c r="H45" s="12">
        <v>116</v>
      </c>
      <c r="I45" s="12"/>
      <c r="J45" s="12">
        <v>114</v>
      </c>
      <c r="K45" s="12"/>
      <c r="L45" s="12">
        <v>114</v>
      </c>
      <c r="M45" s="12"/>
      <c r="N45" s="12">
        <v>102</v>
      </c>
      <c r="O45" s="12">
        <v>102</v>
      </c>
      <c r="P45" s="12">
        <v>102</v>
      </c>
      <c r="Q45" s="12">
        <v>15</v>
      </c>
      <c r="R45" s="12">
        <v>14</v>
      </c>
      <c r="S45" s="12">
        <v>12</v>
      </c>
      <c r="T45" s="12"/>
      <c r="U45" s="12"/>
      <c r="V45" s="12"/>
      <c r="W45" s="12"/>
      <c r="X45" s="12"/>
      <c r="Y45" s="12"/>
      <c r="Z45" s="12">
        <v>4500</v>
      </c>
      <c r="AA45" s="641">
        <v>4500</v>
      </c>
      <c r="AB45" s="643"/>
    </row>
    <row r="46" spans="1:28" x14ac:dyDescent="0.25">
      <c r="A46" s="162" t="s">
        <v>55</v>
      </c>
      <c r="B46" s="12">
        <v>78</v>
      </c>
      <c r="C46" s="12"/>
      <c r="D46" s="12">
        <v>78</v>
      </c>
      <c r="E46" s="12"/>
      <c r="F46" s="12">
        <v>79</v>
      </c>
      <c r="G46" s="12"/>
      <c r="H46" s="12">
        <v>79</v>
      </c>
      <c r="I46" s="12"/>
      <c r="J46" s="12">
        <v>78</v>
      </c>
      <c r="K46" s="12"/>
      <c r="L46" s="12">
        <v>78</v>
      </c>
      <c r="M46" s="12"/>
      <c r="N46" s="12">
        <v>64</v>
      </c>
      <c r="O46" s="12">
        <v>65</v>
      </c>
      <c r="P46" s="12">
        <v>65</v>
      </c>
      <c r="Q46" s="12">
        <v>14</v>
      </c>
      <c r="R46" s="12">
        <v>14</v>
      </c>
      <c r="S46" s="12">
        <v>13</v>
      </c>
      <c r="T46" s="12"/>
      <c r="U46" s="12"/>
      <c r="V46" s="12"/>
      <c r="W46" s="12"/>
      <c r="X46" s="12"/>
      <c r="Y46" s="12"/>
      <c r="Z46" s="12"/>
      <c r="AA46" s="641">
        <v>1237</v>
      </c>
      <c r="AB46" s="643"/>
    </row>
    <row r="47" spans="1:28" x14ac:dyDescent="0.25">
      <c r="A47" s="162" t="s">
        <v>57</v>
      </c>
      <c r="B47" s="12">
        <v>133</v>
      </c>
      <c r="C47" s="12"/>
      <c r="D47" s="12">
        <v>132</v>
      </c>
      <c r="E47" s="12"/>
      <c r="F47" s="12">
        <v>131</v>
      </c>
      <c r="G47" s="12"/>
      <c r="H47" s="12">
        <v>130</v>
      </c>
      <c r="I47" s="12"/>
      <c r="J47" s="12">
        <v>133</v>
      </c>
      <c r="K47" s="12"/>
      <c r="L47" s="12">
        <v>132</v>
      </c>
      <c r="M47" s="12"/>
      <c r="N47" s="12">
        <v>72</v>
      </c>
      <c r="O47" s="12">
        <v>72</v>
      </c>
      <c r="P47" s="12">
        <v>72</v>
      </c>
      <c r="Q47" s="12">
        <v>61</v>
      </c>
      <c r="R47" s="12">
        <v>59</v>
      </c>
      <c r="S47" s="12">
        <v>61</v>
      </c>
      <c r="T47" s="12"/>
      <c r="U47" s="12"/>
      <c r="V47" s="12"/>
      <c r="W47" s="12"/>
      <c r="X47" s="12"/>
      <c r="Y47" s="12"/>
      <c r="Z47" s="12"/>
      <c r="AA47" s="641">
        <v>1085</v>
      </c>
      <c r="AB47" s="643"/>
    </row>
    <row r="48" spans="1:28" x14ac:dyDescent="0.25">
      <c r="A48" s="162" t="s">
        <v>59</v>
      </c>
      <c r="B48" s="12">
        <v>390</v>
      </c>
      <c r="C48" s="12"/>
      <c r="D48" s="12">
        <v>380</v>
      </c>
      <c r="E48" s="12"/>
      <c r="F48" s="12">
        <v>390</v>
      </c>
      <c r="G48" s="12"/>
      <c r="H48" s="12">
        <v>367</v>
      </c>
      <c r="I48" s="12"/>
      <c r="J48" s="12">
        <v>389</v>
      </c>
      <c r="K48" s="12"/>
      <c r="L48" s="12">
        <v>362</v>
      </c>
      <c r="M48" s="12"/>
      <c r="N48" s="12">
        <v>253</v>
      </c>
      <c r="O48" s="12">
        <v>253</v>
      </c>
      <c r="P48" s="12">
        <v>253</v>
      </c>
      <c r="Q48" s="12">
        <v>137</v>
      </c>
      <c r="R48" s="12">
        <v>137</v>
      </c>
      <c r="S48" s="12">
        <v>136</v>
      </c>
      <c r="T48" s="12"/>
      <c r="U48" s="12"/>
      <c r="V48" s="12"/>
      <c r="W48" s="12"/>
      <c r="X48" s="12">
        <v>2590</v>
      </c>
      <c r="Y48" s="12"/>
      <c r="Z48" s="12"/>
      <c r="AA48" s="641">
        <v>6000</v>
      </c>
      <c r="AB48" s="643"/>
    </row>
    <row r="49" spans="1:28" ht="16.5" thickBot="1" x14ac:dyDescent="0.3">
      <c r="A49" s="162" t="s">
        <v>60</v>
      </c>
      <c r="B49" s="12">
        <v>128</v>
      </c>
      <c r="C49" s="12"/>
      <c r="D49" s="12">
        <v>124</v>
      </c>
      <c r="E49" s="12"/>
      <c r="F49" s="12">
        <v>128</v>
      </c>
      <c r="G49" s="12"/>
      <c r="H49" s="12">
        <v>125</v>
      </c>
      <c r="I49" s="12"/>
      <c r="J49" s="12">
        <v>125</v>
      </c>
      <c r="K49" s="12"/>
      <c r="L49" s="12">
        <v>115</v>
      </c>
      <c r="M49" s="12"/>
      <c r="N49" s="12">
        <v>92</v>
      </c>
      <c r="O49" s="12">
        <v>92</v>
      </c>
      <c r="P49" s="12">
        <v>92</v>
      </c>
      <c r="Q49" s="12">
        <v>36</v>
      </c>
      <c r="R49" s="12">
        <v>36</v>
      </c>
      <c r="S49" s="12">
        <v>33</v>
      </c>
      <c r="T49" s="12"/>
      <c r="U49" s="12"/>
      <c r="V49" s="12"/>
      <c r="W49" s="12"/>
      <c r="X49" s="12">
        <v>306</v>
      </c>
      <c r="Y49" s="12"/>
      <c r="Z49" s="12"/>
      <c r="AA49" s="641">
        <v>2500</v>
      </c>
      <c r="AB49" s="643"/>
    </row>
    <row r="50" spans="1:28" x14ac:dyDescent="0.25">
      <c r="A50" s="5" t="s">
        <v>99</v>
      </c>
      <c r="B50" s="6">
        <f t="shared" ref="B50:AB50" si="6">SUM(B51:B54)</f>
        <v>171</v>
      </c>
      <c r="C50" s="6">
        <f t="shared" si="6"/>
        <v>36</v>
      </c>
      <c r="D50" s="6">
        <f t="shared" si="6"/>
        <v>171</v>
      </c>
      <c r="E50" s="6">
        <f t="shared" si="6"/>
        <v>0</v>
      </c>
      <c r="F50" s="6">
        <f t="shared" si="6"/>
        <v>194</v>
      </c>
      <c r="G50" s="6">
        <f t="shared" si="6"/>
        <v>11</v>
      </c>
      <c r="H50" s="6">
        <f t="shared" si="6"/>
        <v>194</v>
      </c>
      <c r="I50" s="6">
        <f t="shared" si="6"/>
        <v>7</v>
      </c>
      <c r="J50" s="6">
        <f t="shared" si="6"/>
        <v>219</v>
      </c>
      <c r="K50" s="6">
        <f t="shared" si="6"/>
        <v>8</v>
      </c>
      <c r="L50" s="6">
        <f t="shared" si="6"/>
        <v>219</v>
      </c>
      <c r="M50" s="6">
        <f t="shared" si="6"/>
        <v>10</v>
      </c>
      <c r="N50" s="6">
        <f t="shared" si="6"/>
        <v>189</v>
      </c>
      <c r="O50" s="6">
        <f t="shared" si="6"/>
        <v>169</v>
      </c>
      <c r="P50" s="6">
        <f t="shared" si="6"/>
        <v>182</v>
      </c>
      <c r="Q50" s="6">
        <f t="shared" si="6"/>
        <v>0</v>
      </c>
      <c r="R50" s="6">
        <f t="shared" si="6"/>
        <v>0</v>
      </c>
      <c r="S50" s="6">
        <f t="shared" si="6"/>
        <v>0</v>
      </c>
      <c r="T50" s="6">
        <f t="shared" si="6"/>
        <v>35</v>
      </c>
      <c r="U50" s="6">
        <f t="shared" si="6"/>
        <v>32</v>
      </c>
      <c r="V50" s="6">
        <f t="shared" si="6"/>
        <v>76</v>
      </c>
      <c r="W50" s="6">
        <f t="shared" si="6"/>
        <v>15</v>
      </c>
      <c r="X50" s="6">
        <f t="shared" si="6"/>
        <v>29</v>
      </c>
      <c r="Y50" s="6">
        <f t="shared" si="6"/>
        <v>6</v>
      </c>
      <c r="Z50" s="6">
        <f t="shared" si="6"/>
        <v>0</v>
      </c>
      <c r="AA50" s="6">
        <f t="shared" si="6"/>
        <v>0</v>
      </c>
      <c r="AB50" s="8">
        <f t="shared" si="6"/>
        <v>0</v>
      </c>
    </row>
    <row r="51" spans="1:28" x14ac:dyDescent="0.25">
      <c r="A51" s="386" t="s">
        <v>23</v>
      </c>
      <c r="B51" s="75">
        <v>87</v>
      </c>
      <c r="C51" s="75"/>
      <c r="D51" s="75">
        <v>87</v>
      </c>
      <c r="E51" s="75"/>
      <c r="F51" s="75">
        <v>94</v>
      </c>
      <c r="G51" s="75"/>
      <c r="H51" s="75">
        <v>94</v>
      </c>
      <c r="I51" s="75"/>
      <c r="J51" s="75">
        <v>95</v>
      </c>
      <c r="K51" s="75"/>
      <c r="L51" s="75">
        <v>95</v>
      </c>
      <c r="M51" s="75"/>
      <c r="N51" s="75">
        <v>115</v>
      </c>
      <c r="O51" s="75">
        <v>115</v>
      </c>
      <c r="P51" s="75">
        <v>119</v>
      </c>
      <c r="Q51" s="75"/>
      <c r="R51" s="75"/>
      <c r="S51" s="75"/>
      <c r="T51" s="75"/>
      <c r="U51" s="75"/>
      <c r="V51" s="75"/>
      <c r="W51" s="75">
        <v>4</v>
      </c>
      <c r="X51" s="75">
        <v>4</v>
      </c>
      <c r="Y51" s="75">
        <v>4</v>
      </c>
      <c r="Z51" s="75"/>
      <c r="AA51" s="75"/>
      <c r="AB51" s="387"/>
    </row>
    <row r="52" spans="1:28" x14ac:dyDescent="0.25">
      <c r="A52" s="162" t="s">
        <v>33</v>
      </c>
      <c r="B52" s="12">
        <v>22</v>
      </c>
      <c r="C52" s="12"/>
      <c r="D52" s="12">
        <v>22</v>
      </c>
      <c r="E52" s="12"/>
      <c r="F52" s="12">
        <v>22</v>
      </c>
      <c r="G52" s="12"/>
      <c r="H52" s="12">
        <v>22</v>
      </c>
      <c r="I52" s="12"/>
      <c r="J52" s="12">
        <v>27</v>
      </c>
      <c r="K52" s="12"/>
      <c r="L52" s="12">
        <v>27</v>
      </c>
      <c r="M52" s="12"/>
      <c r="N52" s="12">
        <v>21</v>
      </c>
      <c r="O52" s="12">
        <v>21</v>
      </c>
      <c r="P52" s="12">
        <v>26</v>
      </c>
      <c r="Q52" s="12"/>
      <c r="R52" s="12"/>
      <c r="S52" s="12"/>
      <c r="T52" s="12"/>
      <c r="U52" s="12"/>
      <c r="V52" s="12"/>
      <c r="W52" s="12">
        <v>1</v>
      </c>
      <c r="X52" s="12">
        <v>1</v>
      </c>
      <c r="Y52" s="12">
        <v>1</v>
      </c>
      <c r="Z52" s="12"/>
      <c r="AA52" s="12"/>
      <c r="AB52" s="237"/>
    </row>
    <row r="53" spans="1:28" x14ac:dyDescent="0.25">
      <c r="A53" s="162" t="s">
        <v>37</v>
      </c>
      <c r="B53" s="12">
        <v>9</v>
      </c>
      <c r="C53" s="12"/>
      <c r="D53" s="12">
        <v>9</v>
      </c>
      <c r="E53" s="12"/>
      <c r="F53" s="12">
        <v>14</v>
      </c>
      <c r="G53" s="12"/>
      <c r="H53" s="12">
        <v>14</v>
      </c>
      <c r="I53" s="12"/>
      <c r="J53" s="12">
        <v>21</v>
      </c>
      <c r="K53" s="12"/>
      <c r="L53" s="12">
        <v>21</v>
      </c>
      <c r="M53" s="12"/>
      <c r="N53" s="12">
        <v>8</v>
      </c>
      <c r="O53" s="12">
        <v>13</v>
      </c>
      <c r="P53" s="12">
        <v>20</v>
      </c>
      <c r="Q53" s="12"/>
      <c r="R53" s="12"/>
      <c r="S53" s="12"/>
      <c r="T53" s="12"/>
      <c r="U53" s="12"/>
      <c r="V53" s="12"/>
      <c r="W53" s="12">
        <v>1</v>
      </c>
      <c r="X53" s="12">
        <v>1</v>
      </c>
      <c r="Y53" s="12">
        <v>1</v>
      </c>
      <c r="Z53" s="12"/>
      <c r="AA53" s="12"/>
      <c r="AB53" s="237"/>
    </row>
    <row r="54" spans="1:28" ht="16.5" thickBot="1" x14ac:dyDescent="0.3">
      <c r="A54" s="166" t="s">
        <v>39</v>
      </c>
      <c r="B54" s="68">
        <v>53</v>
      </c>
      <c r="C54" s="68">
        <v>36</v>
      </c>
      <c r="D54" s="68">
        <v>53</v>
      </c>
      <c r="E54" s="68"/>
      <c r="F54" s="68">
        <v>64</v>
      </c>
      <c r="G54" s="68">
        <v>11</v>
      </c>
      <c r="H54" s="68">
        <v>64</v>
      </c>
      <c r="I54" s="68">
        <v>7</v>
      </c>
      <c r="J54" s="68">
        <v>76</v>
      </c>
      <c r="K54" s="68">
        <v>8</v>
      </c>
      <c r="L54" s="68">
        <v>76</v>
      </c>
      <c r="M54" s="68">
        <v>10</v>
      </c>
      <c r="N54" s="68">
        <v>45</v>
      </c>
      <c r="O54" s="68">
        <v>20</v>
      </c>
      <c r="P54" s="68">
        <v>17</v>
      </c>
      <c r="Q54" s="68"/>
      <c r="R54" s="68"/>
      <c r="S54" s="68"/>
      <c r="T54" s="68">
        <v>35</v>
      </c>
      <c r="U54" s="68">
        <v>32</v>
      </c>
      <c r="V54" s="68">
        <v>76</v>
      </c>
      <c r="W54" s="68">
        <v>9</v>
      </c>
      <c r="X54" s="68">
        <v>23</v>
      </c>
      <c r="Y54" s="68"/>
      <c r="Z54" s="68"/>
      <c r="AA54" s="68"/>
      <c r="AB54" s="374"/>
    </row>
    <row r="55" spans="1:28" x14ac:dyDescent="0.25">
      <c r="A55" s="6" t="s">
        <v>100</v>
      </c>
      <c r="B55" s="6">
        <f>SUM(B56:B59)</f>
        <v>419</v>
      </c>
      <c r="C55" s="6">
        <f t="shared" ref="C55:P55" si="7">SUM(C56:C59)</f>
        <v>0</v>
      </c>
      <c r="D55" s="6">
        <f t="shared" si="7"/>
        <v>419</v>
      </c>
      <c r="E55" s="6">
        <f t="shared" si="7"/>
        <v>92</v>
      </c>
      <c r="F55" s="6">
        <f t="shared" si="7"/>
        <v>394</v>
      </c>
      <c r="G55" s="6">
        <f t="shared" si="7"/>
        <v>0</v>
      </c>
      <c r="H55" s="6">
        <f t="shared" si="7"/>
        <v>394</v>
      </c>
      <c r="I55" s="6">
        <f t="shared" si="7"/>
        <v>82</v>
      </c>
      <c r="J55" s="6">
        <f t="shared" si="7"/>
        <v>412</v>
      </c>
      <c r="K55" s="6">
        <f t="shared" si="7"/>
        <v>0</v>
      </c>
      <c r="L55" s="6">
        <f t="shared" si="7"/>
        <v>412</v>
      </c>
      <c r="M55" s="6">
        <f t="shared" si="7"/>
        <v>57</v>
      </c>
      <c r="N55" s="6">
        <f t="shared" si="7"/>
        <v>199</v>
      </c>
      <c r="O55" s="6">
        <f t="shared" si="7"/>
        <v>160</v>
      </c>
      <c r="P55" s="6">
        <f t="shared" si="7"/>
        <v>228</v>
      </c>
      <c r="Q55" s="6">
        <f>SUM(Q56:Q59)</f>
        <v>0</v>
      </c>
      <c r="R55" s="6">
        <f t="shared" ref="R55" si="8">SUM(R56:R59)</f>
        <v>0</v>
      </c>
      <c r="S55" s="6">
        <f t="shared" ref="S55" si="9">SUM(S56:S59)</f>
        <v>0</v>
      </c>
      <c r="T55" s="6">
        <f t="shared" ref="T55" si="10">SUM(T56:T59)</f>
        <v>0</v>
      </c>
      <c r="U55" s="6">
        <f t="shared" ref="U55" si="11">SUM(U56:U59)</f>
        <v>0</v>
      </c>
      <c r="V55" s="6">
        <f t="shared" ref="V55" si="12">SUM(V56:V59)</f>
        <v>0</v>
      </c>
      <c r="W55" s="6">
        <f t="shared" ref="W55" si="13">SUM(W56:W59)</f>
        <v>0</v>
      </c>
      <c r="X55" s="6">
        <f t="shared" ref="X55" si="14">SUM(X56:X59)</f>
        <v>0</v>
      </c>
      <c r="Y55" s="6">
        <f t="shared" ref="Y55" si="15">SUM(Y56:Y59)</f>
        <v>0</v>
      </c>
      <c r="Z55" s="6">
        <f t="shared" ref="Z55" si="16">SUM(Z56:Z59)</f>
        <v>0</v>
      </c>
      <c r="AA55" s="6">
        <f t="shared" ref="AA55" si="17">SUM(AA56:AA59)</f>
        <v>0</v>
      </c>
      <c r="AB55" s="6">
        <f t="shared" ref="AB55" si="18">SUM(AB56:AB59)</f>
        <v>0</v>
      </c>
    </row>
    <row r="56" spans="1:28" x14ac:dyDescent="0.25">
      <c r="A56" s="162" t="s">
        <v>54</v>
      </c>
      <c r="B56" s="12">
        <v>129</v>
      </c>
      <c r="C56" s="12"/>
      <c r="D56" s="12">
        <v>129</v>
      </c>
      <c r="E56" s="12">
        <v>30</v>
      </c>
      <c r="F56" s="12">
        <v>119</v>
      </c>
      <c r="G56" s="12"/>
      <c r="H56" s="12">
        <v>119</v>
      </c>
      <c r="I56" s="12">
        <v>30</v>
      </c>
      <c r="J56" s="12">
        <v>132</v>
      </c>
      <c r="K56" s="12"/>
      <c r="L56" s="12">
        <v>132</v>
      </c>
      <c r="M56" s="12">
        <v>30</v>
      </c>
      <c r="N56" s="12">
        <v>114</v>
      </c>
      <c r="O56" s="12">
        <v>99</v>
      </c>
      <c r="P56" s="12">
        <v>167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237"/>
    </row>
    <row r="57" spans="1:28" x14ac:dyDescent="0.25">
      <c r="A57" s="162" t="s">
        <v>56</v>
      </c>
      <c r="B57" s="12">
        <v>86</v>
      </c>
      <c r="C57" s="12"/>
      <c r="D57" s="12">
        <v>86</v>
      </c>
      <c r="E57" s="12"/>
      <c r="F57" s="12">
        <v>86</v>
      </c>
      <c r="G57" s="12"/>
      <c r="H57" s="12">
        <v>86</v>
      </c>
      <c r="I57" s="12"/>
      <c r="J57" s="12">
        <v>86</v>
      </c>
      <c r="K57" s="12"/>
      <c r="L57" s="12">
        <v>86</v>
      </c>
      <c r="M57" s="12"/>
      <c r="N57" s="12">
        <v>60</v>
      </c>
      <c r="O57" s="12">
        <v>36</v>
      </c>
      <c r="P57" s="12">
        <v>36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237"/>
    </row>
    <row r="58" spans="1:28" x14ac:dyDescent="0.25">
      <c r="A58" s="162" t="s">
        <v>364</v>
      </c>
      <c r="B58" s="12">
        <v>25</v>
      </c>
      <c r="C58" s="12"/>
      <c r="D58" s="12">
        <v>25</v>
      </c>
      <c r="E58" s="12">
        <v>12</v>
      </c>
      <c r="F58" s="12">
        <v>25</v>
      </c>
      <c r="G58" s="12"/>
      <c r="H58" s="12">
        <v>25</v>
      </c>
      <c r="I58" s="12">
        <v>12</v>
      </c>
      <c r="J58" s="12">
        <v>25</v>
      </c>
      <c r="K58" s="12"/>
      <c r="L58" s="12">
        <v>25</v>
      </c>
      <c r="M58" s="12">
        <v>12</v>
      </c>
      <c r="N58" s="12">
        <v>25</v>
      </c>
      <c r="O58" s="12">
        <v>25</v>
      </c>
      <c r="P58" s="12">
        <v>25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237"/>
    </row>
    <row r="59" spans="1:28" ht="16.5" thickBot="1" x14ac:dyDescent="0.3">
      <c r="A59" s="166" t="s">
        <v>61</v>
      </c>
      <c r="B59" s="68">
        <v>179</v>
      </c>
      <c r="C59" s="68"/>
      <c r="D59" s="68">
        <v>179</v>
      </c>
      <c r="E59" s="68">
        <v>50</v>
      </c>
      <c r="F59" s="68">
        <v>164</v>
      </c>
      <c r="G59" s="68"/>
      <c r="H59" s="68">
        <v>164</v>
      </c>
      <c r="I59" s="68">
        <v>40</v>
      </c>
      <c r="J59" s="68">
        <v>169</v>
      </c>
      <c r="K59" s="68"/>
      <c r="L59" s="68">
        <v>169</v>
      </c>
      <c r="M59" s="68">
        <v>15</v>
      </c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374"/>
    </row>
    <row r="60" spans="1:28" ht="27" customHeight="1" x14ac:dyDescent="0.25">
      <c r="A60" s="375" t="s">
        <v>97</v>
      </c>
      <c r="B60" s="6">
        <f t="shared" ref="B60:AB60" si="19">SUM(B61:B66)</f>
        <v>692</v>
      </c>
      <c r="C60" s="6">
        <f t="shared" si="19"/>
        <v>0</v>
      </c>
      <c r="D60" s="6">
        <f t="shared" si="19"/>
        <v>679</v>
      </c>
      <c r="E60" s="6">
        <f t="shared" si="19"/>
        <v>7198</v>
      </c>
      <c r="F60" s="6">
        <f t="shared" si="19"/>
        <v>1035</v>
      </c>
      <c r="G60" s="6">
        <f t="shared" si="19"/>
        <v>0</v>
      </c>
      <c r="H60" s="6">
        <f t="shared" si="19"/>
        <v>1029</v>
      </c>
      <c r="I60" s="6">
        <f t="shared" si="19"/>
        <v>6896</v>
      </c>
      <c r="J60" s="6">
        <f t="shared" si="19"/>
        <v>398</v>
      </c>
      <c r="K60" s="6">
        <f t="shared" si="19"/>
        <v>0</v>
      </c>
      <c r="L60" s="6">
        <f t="shared" si="19"/>
        <v>414</v>
      </c>
      <c r="M60" s="6">
        <f t="shared" si="19"/>
        <v>163</v>
      </c>
      <c r="N60" s="6">
        <f t="shared" si="19"/>
        <v>518</v>
      </c>
      <c r="O60" s="6">
        <f t="shared" si="19"/>
        <v>869</v>
      </c>
      <c r="P60" s="6">
        <f t="shared" si="19"/>
        <v>439</v>
      </c>
      <c r="Q60" s="6">
        <f t="shared" si="19"/>
        <v>0</v>
      </c>
      <c r="R60" s="6">
        <f t="shared" si="19"/>
        <v>0</v>
      </c>
      <c r="S60" s="6">
        <f t="shared" si="19"/>
        <v>0</v>
      </c>
      <c r="T60" s="6">
        <f t="shared" si="19"/>
        <v>14</v>
      </c>
      <c r="U60" s="6">
        <f t="shared" si="19"/>
        <v>14</v>
      </c>
      <c r="V60" s="6">
        <f t="shared" si="19"/>
        <v>14</v>
      </c>
      <c r="W60" s="6">
        <f t="shared" si="19"/>
        <v>63</v>
      </c>
      <c r="X60" s="6">
        <f t="shared" si="19"/>
        <v>62</v>
      </c>
      <c r="Y60" s="6">
        <f t="shared" si="19"/>
        <v>0</v>
      </c>
      <c r="Z60" s="6">
        <f t="shared" si="19"/>
        <v>0</v>
      </c>
      <c r="AA60" s="6">
        <f t="shared" si="19"/>
        <v>0</v>
      </c>
      <c r="AB60" s="6">
        <f t="shared" si="19"/>
        <v>0</v>
      </c>
    </row>
    <row r="61" spans="1:28" x14ac:dyDescent="0.25">
      <c r="A61" s="162" t="s">
        <v>62</v>
      </c>
      <c r="B61" s="12">
        <v>197</v>
      </c>
      <c r="C61" s="12"/>
      <c r="D61" s="12">
        <v>197</v>
      </c>
      <c r="E61" s="12">
        <v>32</v>
      </c>
      <c r="F61" s="12">
        <v>232</v>
      </c>
      <c r="G61" s="12"/>
      <c r="H61" s="12">
        <v>241</v>
      </c>
      <c r="I61" s="12">
        <v>32</v>
      </c>
      <c r="J61" s="12">
        <v>68</v>
      </c>
      <c r="K61" s="12"/>
      <c r="L61" s="12">
        <v>68</v>
      </c>
      <c r="M61" s="12">
        <v>32</v>
      </c>
      <c r="N61" s="12">
        <v>134</v>
      </c>
      <c r="O61" s="12">
        <v>179</v>
      </c>
      <c r="P61" s="12">
        <v>68</v>
      </c>
      <c r="Q61" s="12"/>
      <c r="R61" s="12"/>
      <c r="S61" s="12"/>
      <c r="T61" s="12"/>
      <c r="U61" s="12"/>
      <c r="V61" s="12"/>
      <c r="W61" s="12">
        <v>63</v>
      </c>
      <c r="X61" s="12">
        <v>62</v>
      </c>
      <c r="Y61" s="12"/>
      <c r="Z61" s="12"/>
      <c r="AA61" s="12"/>
      <c r="AB61" s="237"/>
    </row>
    <row r="62" spans="1:28" x14ac:dyDescent="0.25">
      <c r="A62" s="162" t="s">
        <v>63</v>
      </c>
      <c r="B62" s="12">
        <v>99</v>
      </c>
      <c r="C62" s="12"/>
      <c r="D62" s="12">
        <v>86</v>
      </c>
      <c r="E62" s="12"/>
      <c r="F62" s="12">
        <v>105</v>
      </c>
      <c r="G62" s="12"/>
      <c r="H62" s="12">
        <v>90</v>
      </c>
      <c r="I62" s="12"/>
      <c r="J62" s="12">
        <v>70</v>
      </c>
      <c r="K62" s="12"/>
      <c r="L62" s="12">
        <v>42</v>
      </c>
      <c r="M62" s="12"/>
      <c r="N62" s="12">
        <v>81</v>
      </c>
      <c r="O62" s="12">
        <v>87</v>
      </c>
      <c r="P62" s="12">
        <v>67</v>
      </c>
      <c r="Q62" s="12"/>
      <c r="R62" s="12"/>
      <c r="S62" s="12"/>
      <c r="T62" s="12">
        <v>13</v>
      </c>
      <c r="U62" s="12">
        <v>13</v>
      </c>
      <c r="V62" s="12">
        <v>13</v>
      </c>
      <c r="W62" s="12"/>
      <c r="X62" s="12"/>
      <c r="Y62" s="12"/>
      <c r="Z62" s="12"/>
      <c r="AA62" s="12"/>
      <c r="AB62" s="237"/>
    </row>
    <row r="63" spans="1:28" x14ac:dyDescent="0.25">
      <c r="A63" s="162" t="s">
        <v>64</v>
      </c>
      <c r="B63" s="12">
        <v>48</v>
      </c>
      <c r="C63" s="12"/>
      <c r="D63" s="12">
        <v>48</v>
      </c>
      <c r="E63" s="12"/>
      <c r="F63" s="12">
        <v>48</v>
      </c>
      <c r="G63" s="12"/>
      <c r="H63" s="12">
        <v>48</v>
      </c>
      <c r="I63" s="12"/>
      <c r="J63" s="12">
        <v>48</v>
      </c>
      <c r="K63" s="12"/>
      <c r="L63" s="12">
        <v>48</v>
      </c>
      <c r="M63" s="12"/>
      <c r="N63" s="12">
        <v>48</v>
      </c>
      <c r="O63" s="12">
        <v>48</v>
      </c>
      <c r="P63" s="12">
        <v>48</v>
      </c>
      <c r="Q63" s="12"/>
      <c r="R63" s="12"/>
      <c r="S63" s="12"/>
      <c r="T63" s="12">
        <v>1</v>
      </c>
      <c r="U63" s="12">
        <v>1</v>
      </c>
      <c r="V63" s="12">
        <v>1</v>
      </c>
      <c r="W63" s="12"/>
      <c r="X63" s="12"/>
      <c r="Y63" s="12"/>
      <c r="Z63" s="12"/>
      <c r="AA63" s="12"/>
      <c r="AB63" s="237"/>
    </row>
    <row r="64" spans="1:28" x14ac:dyDescent="0.25">
      <c r="A64" s="162" t="s">
        <v>66</v>
      </c>
      <c r="B64" s="12">
        <v>67</v>
      </c>
      <c r="C64" s="12"/>
      <c r="D64" s="12">
        <v>67</v>
      </c>
      <c r="E64" s="12">
        <v>55</v>
      </c>
      <c r="F64" s="12">
        <v>67</v>
      </c>
      <c r="G64" s="12"/>
      <c r="H64" s="12">
        <v>67</v>
      </c>
      <c r="I64" s="12">
        <v>55</v>
      </c>
      <c r="J64" s="12">
        <v>39</v>
      </c>
      <c r="K64" s="12"/>
      <c r="L64" s="12">
        <v>83</v>
      </c>
      <c r="M64" s="12"/>
      <c r="N64" s="12">
        <v>74</v>
      </c>
      <c r="O64" s="12">
        <v>74</v>
      </c>
      <c r="P64" s="12">
        <v>74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237"/>
    </row>
    <row r="65" spans="1:28" x14ac:dyDescent="0.25">
      <c r="A65" s="162" t="s">
        <v>65</v>
      </c>
      <c r="B65" s="12">
        <v>234</v>
      </c>
      <c r="C65" s="12"/>
      <c r="D65" s="12">
        <v>234</v>
      </c>
      <c r="E65" s="12">
        <v>7088</v>
      </c>
      <c r="F65" s="12">
        <v>534</v>
      </c>
      <c r="G65" s="12"/>
      <c r="H65" s="12">
        <v>534</v>
      </c>
      <c r="I65" s="12">
        <v>6788</v>
      </c>
      <c r="J65" s="12">
        <v>125</v>
      </c>
      <c r="K65" s="12"/>
      <c r="L65" s="12">
        <v>125</v>
      </c>
      <c r="M65" s="12">
        <v>109</v>
      </c>
      <c r="N65" s="12">
        <v>124</v>
      </c>
      <c r="O65" s="12">
        <v>424</v>
      </c>
      <c r="P65" s="12">
        <v>125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237"/>
    </row>
    <row r="66" spans="1:28" ht="16.5" thickBot="1" x14ac:dyDescent="0.3">
      <c r="A66" s="166" t="s">
        <v>89</v>
      </c>
      <c r="B66" s="68">
        <v>47</v>
      </c>
      <c r="C66" s="68"/>
      <c r="D66" s="68">
        <v>47</v>
      </c>
      <c r="E66" s="68">
        <v>23</v>
      </c>
      <c r="F66" s="68">
        <v>49</v>
      </c>
      <c r="G66" s="68"/>
      <c r="H66" s="68">
        <v>49</v>
      </c>
      <c r="I66" s="68">
        <v>21</v>
      </c>
      <c r="J66" s="68">
        <v>48</v>
      </c>
      <c r="K66" s="68"/>
      <c r="L66" s="68">
        <v>48</v>
      </c>
      <c r="M66" s="68">
        <v>22</v>
      </c>
      <c r="N66" s="68">
        <v>57</v>
      </c>
      <c r="O66" s="68">
        <v>57</v>
      </c>
      <c r="P66" s="68">
        <v>57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374"/>
    </row>
    <row r="67" spans="1:28" ht="23.25" customHeight="1" x14ac:dyDescent="0.25">
      <c r="A67" s="5" t="s">
        <v>98</v>
      </c>
      <c r="B67" s="6">
        <f t="shared" ref="B67:AB67" si="20">SUM(B68:B75)</f>
        <v>1680</v>
      </c>
      <c r="C67" s="6">
        <f t="shared" si="20"/>
        <v>100</v>
      </c>
      <c r="D67" s="6">
        <f t="shared" si="20"/>
        <v>1391</v>
      </c>
      <c r="E67" s="6">
        <f t="shared" si="20"/>
        <v>337</v>
      </c>
      <c r="F67" s="6">
        <f t="shared" si="20"/>
        <v>1638</v>
      </c>
      <c r="G67" s="6">
        <f t="shared" si="20"/>
        <v>100</v>
      </c>
      <c r="H67" s="6">
        <f t="shared" si="20"/>
        <v>1349</v>
      </c>
      <c r="I67" s="6">
        <f t="shared" si="20"/>
        <v>337</v>
      </c>
      <c r="J67" s="6">
        <f t="shared" si="20"/>
        <v>1578</v>
      </c>
      <c r="K67" s="6">
        <f t="shared" si="20"/>
        <v>100</v>
      </c>
      <c r="L67" s="6">
        <f t="shared" si="20"/>
        <v>1107</v>
      </c>
      <c r="M67" s="6">
        <f t="shared" si="20"/>
        <v>337</v>
      </c>
      <c r="N67" s="6">
        <f t="shared" si="20"/>
        <v>744</v>
      </c>
      <c r="O67" s="6">
        <f t="shared" si="20"/>
        <v>744</v>
      </c>
      <c r="P67" s="6">
        <f t="shared" si="20"/>
        <v>684</v>
      </c>
      <c r="Q67" s="6">
        <f t="shared" si="20"/>
        <v>0</v>
      </c>
      <c r="R67" s="6">
        <f t="shared" si="20"/>
        <v>0</v>
      </c>
      <c r="S67" s="6">
        <f t="shared" si="20"/>
        <v>0</v>
      </c>
      <c r="T67" s="6">
        <f t="shared" si="20"/>
        <v>42</v>
      </c>
      <c r="U67" s="6">
        <f t="shared" si="20"/>
        <v>0</v>
      </c>
      <c r="V67" s="6">
        <f t="shared" si="20"/>
        <v>0</v>
      </c>
      <c r="W67" s="6">
        <f t="shared" si="20"/>
        <v>494</v>
      </c>
      <c r="X67" s="6">
        <f t="shared" si="20"/>
        <v>494</v>
      </c>
      <c r="Y67" s="6">
        <f t="shared" si="20"/>
        <v>494</v>
      </c>
      <c r="Z67" s="6">
        <f t="shared" si="20"/>
        <v>0</v>
      </c>
      <c r="AA67" s="6">
        <f t="shared" si="20"/>
        <v>0</v>
      </c>
      <c r="AB67" s="6">
        <f t="shared" si="20"/>
        <v>0</v>
      </c>
    </row>
    <row r="68" spans="1:28" x14ac:dyDescent="0.25">
      <c r="A68" s="386" t="s">
        <v>68</v>
      </c>
      <c r="B68" s="212">
        <v>59</v>
      </c>
      <c r="C68" s="212"/>
      <c r="D68" s="212"/>
      <c r="E68" s="212"/>
      <c r="F68" s="212">
        <v>59</v>
      </c>
      <c r="G68" s="212"/>
      <c r="H68" s="212"/>
      <c r="I68" s="212"/>
      <c r="J68" s="212">
        <v>59</v>
      </c>
      <c r="K68" s="212"/>
      <c r="L68" s="212"/>
      <c r="M68" s="212"/>
      <c r="N68" s="212">
        <v>59</v>
      </c>
      <c r="O68" s="212">
        <v>59</v>
      </c>
      <c r="P68" s="212">
        <v>59</v>
      </c>
      <c r="Q68" s="212"/>
      <c r="R68" s="212"/>
      <c r="S68" s="212"/>
      <c r="T68" s="212"/>
      <c r="U68" s="212"/>
      <c r="V68" s="212"/>
      <c r="W68" s="212"/>
      <c r="X68" s="212"/>
      <c r="Y68" s="212"/>
      <c r="Z68" s="72"/>
      <c r="AA68" s="72"/>
      <c r="AB68" s="254"/>
    </row>
    <row r="69" spans="1:28" x14ac:dyDescent="0.25">
      <c r="A69" s="386" t="s">
        <v>69</v>
      </c>
      <c r="B69" s="212">
        <v>100</v>
      </c>
      <c r="C69" s="212"/>
      <c r="D69" s="212">
        <v>100</v>
      </c>
      <c r="E69" s="212">
        <v>40</v>
      </c>
      <c r="F69" s="212">
        <v>100</v>
      </c>
      <c r="G69" s="212"/>
      <c r="H69" s="212">
        <v>100</v>
      </c>
      <c r="I69" s="212">
        <v>40</v>
      </c>
      <c r="J69" s="212">
        <v>100</v>
      </c>
      <c r="K69" s="212"/>
      <c r="L69" s="212">
        <v>100</v>
      </c>
      <c r="M69" s="212">
        <v>40</v>
      </c>
      <c r="N69" s="212">
        <v>100</v>
      </c>
      <c r="O69" s="212">
        <v>100</v>
      </c>
      <c r="P69" s="212">
        <v>100</v>
      </c>
      <c r="Q69" s="212"/>
      <c r="R69" s="212"/>
      <c r="S69" s="212"/>
      <c r="T69" s="212"/>
      <c r="U69" s="212"/>
      <c r="V69" s="212"/>
      <c r="W69" s="212"/>
      <c r="X69" s="212"/>
      <c r="Y69" s="212"/>
      <c r="Z69" s="72"/>
      <c r="AA69" s="72"/>
      <c r="AB69" s="254"/>
    </row>
    <row r="70" spans="1:28" x14ac:dyDescent="0.25">
      <c r="A70" s="386" t="s">
        <v>70</v>
      </c>
      <c r="B70" s="212">
        <v>60</v>
      </c>
      <c r="C70" s="212"/>
      <c r="D70" s="212">
        <v>60</v>
      </c>
      <c r="E70" s="212">
        <v>23</v>
      </c>
      <c r="F70" s="212">
        <v>60</v>
      </c>
      <c r="G70" s="212"/>
      <c r="H70" s="212">
        <v>60</v>
      </c>
      <c r="I70" s="212">
        <v>23</v>
      </c>
      <c r="J70" s="212">
        <v>60</v>
      </c>
      <c r="K70" s="212"/>
      <c r="L70" s="212">
        <v>60</v>
      </c>
      <c r="M70" s="212">
        <v>23</v>
      </c>
      <c r="N70" s="212">
        <v>48</v>
      </c>
      <c r="O70" s="212">
        <v>48</v>
      </c>
      <c r="P70" s="212">
        <v>48</v>
      </c>
      <c r="Q70" s="212"/>
      <c r="R70" s="212"/>
      <c r="S70" s="212"/>
      <c r="T70" s="212"/>
      <c r="U70" s="212"/>
      <c r="V70" s="212"/>
      <c r="W70" s="212">
        <v>12</v>
      </c>
      <c r="X70" s="212">
        <v>12</v>
      </c>
      <c r="Y70" s="212">
        <v>12</v>
      </c>
      <c r="Z70" s="72"/>
      <c r="AA70" s="72"/>
      <c r="AB70" s="254"/>
    </row>
    <row r="71" spans="1:28" x14ac:dyDescent="0.25">
      <c r="A71" s="386" t="s">
        <v>71</v>
      </c>
      <c r="B71" s="88">
        <v>83</v>
      </c>
      <c r="C71" s="12"/>
      <c r="D71" s="12">
        <v>73</v>
      </c>
      <c r="E71" s="12">
        <v>7</v>
      </c>
      <c r="F71" s="88">
        <v>83</v>
      </c>
      <c r="G71" s="12"/>
      <c r="H71" s="12">
        <v>73</v>
      </c>
      <c r="I71" s="12">
        <v>7</v>
      </c>
      <c r="J71" s="88">
        <v>83</v>
      </c>
      <c r="K71" s="12"/>
      <c r="L71" s="12">
        <v>73</v>
      </c>
      <c r="M71" s="12">
        <v>7</v>
      </c>
      <c r="N71" s="12">
        <v>83</v>
      </c>
      <c r="O71" s="12">
        <v>83</v>
      </c>
      <c r="P71" s="12">
        <v>83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237"/>
    </row>
    <row r="72" spans="1:28" x14ac:dyDescent="0.25">
      <c r="A72" s="386" t="s">
        <v>72</v>
      </c>
      <c r="B72" s="12">
        <v>122</v>
      </c>
      <c r="C72" s="12"/>
      <c r="D72" s="12">
        <v>122</v>
      </c>
      <c r="E72" s="12">
        <v>7</v>
      </c>
      <c r="F72" s="12">
        <v>122</v>
      </c>
      <c r="G72" s="12"/>
      <c r="H72" s="12">
        <v>122</v>
      </c>
      <c r="I72" s="12">
        <v>7</v>
      </c>
      <c r="J72" s="12">
        <v>122</v>
      </c>
      <c r="K72" s="12"/>
      <c r="L72" s="12">
        <v>122</v>
      </c>
      <c r="M72" s="12">
        <v>7</v>
      </c>
      <c r="N72" s="12">
        <v>90</v>
      </c>
      <c r="O72" s="12">
        <v>90</v>
      </c>
      <c r="P72" s="12">
        <v>90</v>
      </c>
      <c r="Q72" s="12"/>
      <c r="R72" s="12"/>
      <c r="S72" s="12"/>
      <c r="T72" s="12"/>
      <c r="U72" s="12"/>
      <c r="V72" s="12"/>
      <c r="W72" s="12">
        <v>32</v>
      </c>
      <c r="X72" s="12">
        <v>32</v>
      </c>
      <c r="Y72" s="12">
        <v>32</v>
      </c>
      <c r="Z72" s="12"/>
      <c r="AA72" s="12"/>
      <c r="AB72" s="237"/>
    </row>
    <row r="73" spans="1:28" x14ac:dyDescent="0.25">
      <c r="A73" s="386" t="s">
        <v>73</v>
      </c>
      <c r="B73" s="88">
        <v>164</v>
      </c>
      <c r="C73" s="88"/>
      <c r="D73" s="88">
        <v>164</v>
      </c>
      <c r="E73" s="88"/>
      <c r="F73" s="88">
        <v>122</v>
      </c>
      <c r="G73" s="88"/>
      <c r="H73" s="88">
        <v>122</v>
      </c>
      <c r="I73" s="88"/>
      <c r="J73" s="88">
        <v>122</v>
      </c>
      <c r="K73" s="88"/>
      <c r="L73" s="88">
        <v>122</v>
      </c>
      <c r="M73" s="88"/>
      <c r="N73" s="12">
        <v>122</v>
      </c>
      <c r="O73" s="12">
        <v>122</v>
      </c>
      <c r="P73" s="12">
        <v>122</v>
      </c>
      <c r="Q73" s="12"/>
      <c r="R73" s="12"/>
      <c r="S73" s="12"/>
      <c r="T73" s="12">
        <v>42</v>
      </c>
      <c r="U73" s="12"/>
      <c r="V73" s="12"/>
      <c r="W73" s="12"/>
      <c r="X73" s="12"/>
      <c r="Y73" s="12"/>
      <c r="Z73" s="12"/>
      <c r="AA73" s="12"/>
      <c r="AB73" s="237"/>
    </row>
    <row r="74" spans="1:28" x14ac:dyDescent="0.25">
      <c r="A74" s="391" t="s">
        <v>74</v>
      </c>
      <c r="B74" s="12">
        <v>850</v>
      </c>
      <c r="C74" s="12"/>
      <c r="D74" s="12">
        <v>630</v>
      </c>
      <c r="E74" s="12">
        <v>260</v>
      </c>
      <c r="F74" s="12">
        <v>850</v>
      </c>
      <c r="G74" s="12"/>
      <c r="H74" s="12">
        <v>630</v>
      </c>
      <c r="I74" s="12">
        <v>260</v>
      </c>
      <c r="J74" s="12">
        <v>850</v>
      </c>
      <c r="K74" s="12"/>
      <c r="L74" s="12">
        <v>630</v>
      </c>
      <c r="M74" s="12">
        <v>260</v>
      </c>
      <c r="N74" s="12"/>
      <c r="O74" s="12"/>
      <c r="P74" s="12"/>
      <c r="Q74" s="12"/>
      <c r="R74" s="12"/>
      <c r="S74" s="12"/>
      <c r="T74" s="12"/>
      <c r="U74" s="12"/>
      <c r="V74" s="12"/>
      <c r="W74" s="12">
        <v>450</v>
      </c>
      <c r="X74" s="12">
        <v>450</v>
      </c>
      <c r="Y74" s="12">
        <v>450</v>
      </c>
      <c r="Z74" s="12"/>
      <c r="AA74" s="12"/>
      <c r="AB74" s="237"/>
    </row>
    <row r="75" spans="1:28" ht="16.5" thickBot="1" x14ac:dyDescent="0.3">
      <c r="A75" s="389" t="s">
        <v>75</v>
      </c>
      <c r="B75" s="392">
        <v>242</v>
      </c>
      <c r="C75" s="235">
        <v>100</v>
      </c>
      <c r="D75" s="392">
        <v>242</v>
      </c>
      <c r="E75" s="221"/>
      <c r="F75" s="221">
        <v>242</v>
      </c>
      <c r="G75" s="235">
        <v>100</v>
      </c>
      <c r="H75" s="221">
        <v>242</v>
      </c>
      <c r="I75" s="221"/>
      <c r="J75" s="221">
        <v>182</v>
      </c>
      <c r="K75" s="235">
        <v>100</v>
      </c>
      <c r="L75" s="221"/>
      <c r="M75" s="221"/>
      <c r="N75" s="221">
        <v>242</v>
      </c>
      <c r="O75" s="221">
        <v>242</v>
      </c>
      <c r="P75" s="221">
        <v>182</v>
      </c>
      <c r="Q75" s="221"/>
      <c r="R75" s="221"/>
      <c r="S75" s="235"/>
      <c r="T75" s="235"/>
      <c r="U75" s="235"/>
      <c r="V75" s="235"/>
      <c r="W75" s="235"/>
      <c r="X75" s="235"/>
      <c r="Y75" s="235"/>
      <c r="Z75" s="221"/>
      <c r="AA75" s="221"/>
      <c r="AB75" s="393"/>
    </row>
    <row r="76" spans="1:28" x14ac:dyDescent="0.25">
      <c r="A76" s="10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10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762" t="s">
        <v>548</v>
      </c>
      <c r="B78" s="762"/>
      <c r="C78" s="762"/>
      <c r="D78" s="76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308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</sheetData>
  <mergeCells count="19">
    <mergeCell ref="AA46:AB46"/>
    <mergeCell ref="W4:Y4"/>
    <mergeCell ref="Z4:AB4"/>
    <mergeCell ref="AA49:AB49"/>
    <mergeCell ref="A78:D78"/>
    <mergeCell ref="AA47:AB47"/>
    <mergeCell ref="AA48:AB48"/>
    <mergeCell ref="AA43:AB43"/>
    <mergeCell ref="AA44:AB44"/>
    <mergeCell ref="AA45:AB45"/>
    <mergeCell ref="A1:AB1"/>
    <mergeCell ref="A3:A5"/>
    <mergeCell ref="B3:E4"/>
    <mergeCell ref="F3:I4"/>
    <mergeCell ref="J3:M4"/>
    <mergeCell ref="N3:AB3"/>
    <mergeCell ref="N4:P4"/>
    <mergeCell ref="Q4:S4"/>
    <mergeCell ref="T4:V4"/>
  </mergeCells>
  <pageMargins left="0.7" right="0.7" top="0.75" bottom="0.75" header="0.3" footer="0.3"/>
  <ignoredErrors>
    <ignoredError sqref="W12 X12:Y12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workbookViewId="0">
      <selection sqref="A1:Q1"/>
    </sheetView>
  </sheetViews>
  <sheetFormatPr defaultRowHeight="15.75" x14ac:dyDescent="0.25"/>
  <cols>
    <col min="1" max="1" width="17.625" customWidth="1"/>
    <col min="2" max="2" width="19.875" style="454" customWidth="1"/>
    <col min="3" max="3" width="15.25" customWidth="1"/>
    <col min="4" max="4" width="23.125" customWidth="1"/>
  </cols>
  <sheetData>
    <row r="1" spans="1:17" x14ac:dyDescent="0.25">
      <c r="A1" s="763" t="s">
        <v>569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</row>
    <row r="2" spans="1:17" ht="16.5" thickBot="1" x14ac:dyDescent="0.3">
      <c r="A2" s="100"/>
      <c r="B2" s="444"/>
      <c r="C2" s="194"/>
      <c r="D2" s="19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764" t="s">
        <v>570</v>
      </c>
      <c r="B3" s="766" t="s">
        <v>571</v>
      </c>
      <c r="C3" s="701" t="s">
        <v>572</v>
      </c>
      <c r="D3" s="701" t="s">
        <v>573</v>
      </c>
      <c r="E3" s="768" t="s">
        <v>574</v>
      </c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9"/>
    </row>
    <row r="4" spans="1:17" ht="87" customHeight="1" thickBot="1" x14ac:dyDescent="0.3">
      <c r="A4" s="765"/>
      <c r="B4" s="767"/>
      <c r="C4" s="702"/>
      <c r="D4" s="702"/>
      <c r="E4" s="394" t="s">
        <v>575</v>
      </c>
      <c r="F4" s="394" t="s">
        <v>576</v>
      </c>
      <c r="G4" s="394" t="s">
        <v>577</v>
      </c>
      <c r="H4" s="394" t="s">
        <v>578</v>
      </c>
      <c r="I4" s="394" t="s">
        <v>579</v>
      </c>
      <c r="J4" s="394" t="s">
        <v>580</v>
      </c>
      <c r="K4" s="394" t="s">
        <v>581</v>
      </c>
      <c r="L4" s="394" t="s">
        <v>582</v>
      </c>
      <c r="M4" s="394" t="s">
        <v>583</v>
      </c>
      <c r="N4" s="394" t="s">
        <v>584</v>
      </c>
      <c r="O4" s="395" t="s">
        <v>585</v>
      </c>
      <c r="P4" s="395" t="s">
        <v>586</v>
      </c>
      <c r="Q4" s="396" t="s">
        <v>587</v>
      </c>
    </row>
    <row r="5" spans="1:17" ht="29.25" customHeight="1" x14ac:dyDescent="0.25">
      <c r="A5" s="106" t="s">
        <v>91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1"/>
    </row>
    <row r="6" spans="1:17" ht="29.25" customHeight="1" x14ac:dyDescent="0.25">
      <c r="A6" s="770" t="s">
        <v>15</v>
      </c>
      <c r="B6" s="445" t="s">
        <v>588</v>
      </c>
      <c r="C6" s="397">
        <v>1</v>
      </c>
      <c r="D6" s="198" t="s">
        <v>589</v>
      </c>
      <c r="E6" s="292">
        <v>1</v>
      </c>
      <c r="F6" s="198">
        <v>0</v>
      </c>
      <c r="G6" s="198">
        <v>0</v>
      </c>
      <c r="H6" s="198">
        <v>0</v>
      </c>
      <c r="I6" s="198">
        <v>0</v>
      </c>
      <c r="J6" s="198">
        <v>0</v>
      </c>
      <c r="K6" s="292">
        <v>1</v>
      </c>
      <c r="L6" s="198">
        <v>0</v>
      </c>
      <c r="M6" s="198">
        <v>0</v>
      </c>
      <c r="N6" s="198">
        <v>0</v>
      </c>
      <c r="O6" s="198">
        <v>0</v>
      </c>
      <c r="P6" s="198">
        <v>0</v>
      </c>
      <c r="Q6" s="291">
        <v>0</v>
      </c>
    </row>
    <row r="7" spans="1:17" ht="49.5" customHeight="1" x14ac:dyDescent="0.25">
      <c r="A7" s="770"/>
      <c r="B7" s="445" t="s">
        <v>590</v>
      </c>
      <c r="C7" s="213">
        <v>0</v>
      </c>
      <c r="D7" s="198" t="s">
        <v>591</v>
      </c>
      <c r="E7" s="198">
        <v>0</v>
      </c>
      <c r="F7" s="198">
        <v>0</v>
      </c>
      <c r="G7" s="198">
        <v>0</v>
      </c>
      <c r="H7" s="292">
        <v>1</v>
      </c>
      <c r="I7" s="292">
        <v>1</v>
      </c>
      <c r="J7" s="292">
        <v>1</v>
      </c>
      <c r="K7" s="198">
        <v>0</v>
      </c>
      <c r="L7" s="198">
        <v>0</v>
      </c>
      <c r="M7" s="198">
        <v>0</v>
      </c>
      <c r="N7" s="198">
        <v>0</v>
      </c>
      <c r="O7" s="198">
        <v>0</v>
      </c>
      <c r="P7" s="198">
        <v>0</v>
      </c>
      <c r="Q7" s="291">
        <v>0</v>
      </c>
    </row>
    <row r="8" spans="1:17" ht="72.75" customHeight="1" x14ac:dyDescent="0.25">
      <c r="A8" s="770"/>
      <c r="B8" s="445" t="s">
        <v>592</v>
      </c>
      <c r="C8" s="213">
        <v>0</v>
      </c>
      <c r="D8" s="198" t="s">
        <v>591</v>
      </c>
      <c r="E8" s="198">
        <v>0</v>
      </c>
      <c r="F8" s="198">
        <v>0</v>
      </c>
      <c r="G8" s="198">
        <v>0</v>
      </c>
      <c r="H8" s="292">
        <v>1</v>
      </c>
      <c r="I8" s="292">
        <v>1</v>
      </c>
      <c r="J8" s="292">
        <v>1</v>
      </c>
      <c r="K8" s="198">
        <v>0</v>
      </c>
      <c r="L8" s="198">
        <v>0</v>
      </c>
      <c r="M8" s="198">
        <v>0</v>
      </c>
      <c r="N8" s="198">
        <v>0</v>
      </c>
      <c r="O8" s="198">
        <v>0</v>
      </c>
      <c r="P8" s="198">
        <v>0</v>
      </c>
      <c r="Q8" s="291">
        <v>0</v>
      </c>
    </row>
    <row r="9" spans="1:17" ht="60.75" customHeight="1" x14ac:dyDescent="0.25">
      <c r="A9" s="770"/>
      <c r="B9" s="445" t="s">
        <v>593</v>
      </c>
      <c r="C9" s="213">
        <v>0</v>
      </c>
      <c r="D9" s="198" t="s">
        <v>594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292">
        <v>1</v>
      </c>
      <c r="N9" s="198">
        <v>0</v>
      </c>
      <c r="O9" s="198">
        <v>0</v>
      </c>
      <c r="P9" s="198">
        <v>0</v>
      </c>
      <c r="Q9" s="291">
        <v>0</v>
      </c>
    </row>
    <row r="10" spans="1:17" ht="33" customHeight="1" x14ac:dyDescent="0.25">
      <c r="A10" s="770"/>
      <c r="B10" s="445" t="s">
        <v>595</v>
      </c>
      <c r="C10" s="213">
        <v>0</v>
      </c>
      <c r="D10" s="198" t="s">
        <v>596</v>
      </c>
      <c r="E10" s="198">
        <v>0</v>
      </c>
      <c r="F10" s="198">
        <v>0</v>
      </c>
      <c r="G10" s="198">
        <v>0</v>
      </c>
      <c r="H10" s="198">
        <v>0</v>
      </c>
      <c r="I10" s="292">
        <v>1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291">
        <v>0</v>
      </c>
    </row>
    <row r="11" spans="1:17" ht="25.5" customHeight="1" x14ac:dyDescent="0.25">
      <c r="A11" s="770"/>
      <c r="B11" s="445" t="s">
        <v>597</v>
      </c>
      <c r="C11" s="397">
        <v>1</v>
      </c>
      <c r="D11" s="198" t="s">
        <v>598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292">
        <v>1</v>
      </c>
      <c r="O11" s="198">
        <v>0</v>
      </c>
      <c r="P11" s="198">
        <v>0</v>
      </c>
      <c r="Q11" s="291">
        <v>0</v>
      </c>
    </row>
    <row r="12" spans="1:17" ht="37.5" customHeight="1" x14ac:dyDescent="0.25">
      <c r="A12" s="770"/>
      <c r="B12" s="445" t="s">
        <v>599</v>
      </c>
      <c r="C12" s="213">
        <v>0</v>
      </c>
      <c r="D12" s="198" t="s">
        <v>600</v>
      </c>
      <c r="E12" s="198">
        <v>0</v>
      </c>
      <c r="F12" s="198">
        <v>0</v>
      </c>
      <c r="G12" s="292">
        <v>1</v>
      </c>
      <c r="H12" s="292">
        <v>1</v>
      </c>
      <c r="I12" s="292">
        <v>1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291">
        <v>0</v>
      </c>
    </row>
    <row r="13" spans="1:17" ht="27" customHeight="1" x14ac:dyDescent="0.25">
      <c r="A13" s="770"/>
      <c r="B13" s="445" t="s">
        <v>123</v>
      </c>
      <c r="C13" s="213">
        <v>0</v>
      </c>
      <c r="D13" s="198" t="s">
        <v>601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292">
        <v>1</v>
      </c>
      <c r="L13" s="292">
        <v>1</v>
      </c>
      <c r="M13" s="198">
        <v>0</v>
      </c>
      <c r="N13" s="198">
        <v>0</v>
      </c>
      <c r="O13" s="198">
        <v>0</v>
      </c>
      <c r="P13" s="198">
        <v>0</v>
      </c>
      <c r="Q13" s="291">
        <v>0</v>
      </c>
    </row>
    <row r="14" spans="1:17" ht="29.25" customHeight="1" x14ac:dyDescent="0.25">
      <c r="A14" s="770"/>
      <c r="B14" s="445" t="s">
        <v>123</v>
      </c>
      <c r="C14" s="213">
        <v>0</v>
      </c>
      <c r="D14" s="198" t="s">
        <v>602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292">
        <v>1</v>
      </c>
      <c r="L14" s="292">
        <v>1</v>
      </c>
      <c r="M14" s="198">
        <v>0</v>
      </c>
      <c r="N14" s="198">
        <v>0</v>
      </c>
      <c r="O14" s="198">
        <v>0</v>
      </c>
      <c r="P14" s="198">
        <v>0</v>
      </c>
      <c r="Q14" s="291">
        <v>0</v>
      </c>
    </row>
    <row r="15" spans="1:17" ht="23.25" customHeight="1" x14ac:dyDescent="0.25">
      <c r="A15" s="770"/>
      <c r="B15" s="445" t="s">
        <v>603</v>
      </c>
      <c r="C15" s="213">
        <v>0</v>
      </c>
      <c r="D15" s="198" t="s">
        <v>604</v>
      </c>
      <c r="E15" s="198">
        <v>0</v>
      </c>
      <c r="F15" s="292">
        <v>1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291">
        <v>0</v>
      </c>
    </row>
    <row r="16" spans="1:17" ht="32.25" customHeight="1" x14ac:dyDescent="0.25">
      <c r="A16" s="770"/>
      <c r="B16" s="445" t="s">
        <v>605</v>
      </c>
      <c r="C16" s="397">
        <v>1</v>
      </c>
      <c r="D16" s="198" t="s">
        <v>606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292">
        <v>1</v>
      </c>
      <c r="N16" s="198">
        <v>0</v>
      </c>
      <c r="O16" s="198">
        <v>0</v>
      </c>
      <c r="P16" s="198">
        <v>0</v>
      </c>
      <c r="Q16" s="291">
        <v>0</v>
      </c>
    </row>
    <row r="17" spans="1:17" ht="47.25" customHeight="1" x14ac:dyDescent="0.25">
      <c r="A17" s="771" t="s">
        <v>16</v>
      </c>
      <c r="B17" s="445" t="s">
        <v>588</v>
      </c>
      <c r="C17" s="397">
        <v>1</v>
      </c>
      <c r="D17" s="198" t="s">
        <v>607</v>
      </c>
      <c r="E17" s="292">
        <v>1</v>
      </c>
      <c r="F17" s="198">
        <v>0</v>
      </c>
      <c r="G17" s="292">
        <v>1</v>
      </c>
      <c r="H17" s="198">
        <v>0</v>
      </c>
      <c r="I17" s="198">
        <v>0</v>
      </c>
      <c r="J17" s="198">
        <v>0</v>
      </c>
      <c r="K17" s="292">
        <v>1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291">
        <v>0</v>
      </c>
    </row>
    <row r="18" spans="1:17" ht="47.25" customHeight="1" x14ac:dyDescent="0.25">
      <c r="A18" s="772"/>
      <c r="B18" s="445" t="s">
        <v>608</v>
      </c>
      <c r="C18" s="397">
        <v>1</v>
      </c>
      <c r="D18" s="198" t="s">
        <v>607</v>
      </c>
      <c r="E18" s="292">
        <v>1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291">
        <v>0</v>
      </c>
    </row>
    <row r="19" spans="1:17" ht="47.25" customHeight="1" x14ac:dyDescent="0.25">
      <c r="A19" s="772"/>
      <c r="B19" s="445" t="s">
        <v>588</v>
      </c>
      <c r="C19" s="213">
        <v>0</v>
      </c>
      <c r="D19" s="198" t="s">
        <v>609</v>
      </c>
      <c r="E19" s="198">
        <v>0</v>
      </c>
      <c r="F19" s="198">
        <v>0</v>
      </c>
      <c r="G19" s="292">
        <v>1</v>
      </c>
      <c r="H19" s="198">
        <v>0</v>
      </c>
      <c r="I19" s="198">
        <v>0</v>
      </c>
      <c r="J19" s="198">
        <v>0</v>
      </c>
      <c r="K19" s="292">
        <v>1</v>
      </c>
      <c r="L19" s="292">
        <v>1</v>
      </c>
      <c r="M19" s="198">
        <v>0</v>
      </c>
      <c r="N19" s="198">
        <v>0</v>
      </c>
      <c r="O19" s="198">
        <v>0</v>
      </c>
      <c r="P19" s="198">
        <v>0</v>
      </c>
      <c r="Q19" s="291">
        <v>0</v>
      </c>
    </row>
    <row r="20" spans="1:17" ht="63.75" customHeight="1" x14ac:dyDescent="0.25">
      <c r="A20" s="772"/>
      <c r="B20" s="445" t="s">
        <v>590</v>
      </c>
      <c r="C20" s="113">
        <v>0</v>
      </c>
      <c r="D20" s="200" t="s">
        <v>591</v>
      </c>
      <c r="E20" s="198">
        <v>0</v>
      </c>
      <c r="F20" s="198">
        <v>0</v>
      </c>
      <c r="G20" s="198">
        <v>0</v>
      </c>
      <c r="H20" s="292">
        <v>1</v>
      </c>
      <c r="I20" s="292">
        <v>1</v>
      </c>
      <c r="J20" s="292">
        <v>1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291">
        <v>0</v>
      </c>
    </row>
    <row r="21" spans="1:17" ht="75" customHeight="1" x14ac:dyDescent="0.25">
      <c r="A21" s="772"/>
      <c r="B21" s="445" t="s">
        <v>592</v>
      </c>
      <c r="C21" s="113">
        <v>0</v>
      </c>
      <c r="D21" s="200" t="s">
        <v>591</v>
      </c>
      <c r="E21" s="198">
        <v>0</v>
      </c>
      <c r="F21" s="198">
        <v>0</v>
      </c>
      <c r="G21" s="198">
        <v>0</v>
      </c>
      <c r="H21" s="292">
        <v>1</v>
      </c>
      <c r="I21" s="292">
        <v>1</v>
      </c>
      <c r="J21" s="292">
        <v>1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291">
        <v>0</v>
      </c>
    </row>
    <row r="22" spans="1:17" ht="30" customHeight="1" x14ac:dyDescent="0.25">
      <c r="A22" s="772"/>
      <c r="B22" s="445" t="s">
        <v>597</v>
      </c>
      <c r="C22" s="397">
        <v>1</v>
      </c>
      <c r="D22" s="198" t="s">
        <v>598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292">
        <v>1</v>
      </c>
      <c r="O22" s="198">
        <v>0</v>
      </c>
      <c r="P22" s="198">
        <v>0</v>
      </c>
      <c r="Q22" s="291">
        <v>0</v>
      </c>
    </row>
    <row r="23" spans="1:17" ht="96.75" customHeight="1" x14ac:dyDescent="0.25">
      <c r="A23" s="772"/>
      <c r="B23" s="445" t="s">
        <v>593</v>
      </c>
      <c r="C23" s="113">
        <v>0</v>
      </c>
      <c r="D23" s="200" t="s">
        <v>594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292">
        <v>1</v>
      </c>
      <c r="N23" s="198">
        <v>0</v>
      </c>
      <c r="O23" s="198">
        <v>0</v>
      </c>
      <c r="P23" s="198">
        <v>0</v>
      </c>
      <c r="Q23" s="291">
        <v>0</v>
      </c>
    </row>
    <row r="24" spans="1:17" ht="24.75" customHeight="1" x14ac:dyDescent="0.25">
      <c r="A24" s="772"/>
      <c r="B24" s="445" t="s">
        <v>610</v>
      </c>
      <c r="C24" s="113">
        <v>0</v>
      </c>
      <c r="D24" s="200" t="s">
        <v>604</v>
      </c>
      <c r="E24" s="198">
        <v>0</v>
      </c>
      <c r="F24" s="292">
        <v>1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291">
        <v>0</v>
      </c>
    </row>
    <row r="25" spans="1:17" ht="42" customHeight="1" x14ac:dyDescent="0.25">
      <c r="A25" s="772"/>
      <c r="B25" s="445" t="s">
        <v>611</v>
      </c>
      <c r="C25" s="113">
        <v>0</v>
      </c>
      <c r="D25" s="200" t="s">
        <v>600</v>
      </c>
      <c r="E25" s="198">
        <v>0</v>
      </c>
      <c r="F25" s="198">
        <v>0</v>
      </c>
      <c r="G25" s="198">
        <v>0</v>
      </c>
      <c r="H25" s="292">
        <v>1</v>
      </c>
      <c r="I25" s="292">
        <v>1</v>
      </c>
      <c r="J25" s="292">
        <v>1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291">
        <v>0</v>
      </c>
    </row>
    <row r="26" spans="1:17" ht="31.5" customHeight="1" x14ac:dyDescent="0.25">
      <c r="A26" s="772"/>
      <c r="B26" s="445" t="s">
        <v>588</v>
      </c>
      <c r="C26" s="113">
        <v>0</v>
      </c>
      <c r="D26" s="200" t="s">
        <v>612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292">
        <v>1</v>
      </c>
      <c r="L26" s="292">
        <v>1</v>
      </c>
      <c r="M26" s="198">
        <v>0</v>
      </c>
      <c r="N26" s="198">
        <v>0</v>
      </c>
      <c r="O26" s="198">
        <v>0</v>
      </c>
      <c r="P26" s="198">
        <v>0</v>
      </c>
      <c r="Q26" s="291">
        <v>0</v>
      </c>
    </row>
    <row r="27" spans="1:17" ht="31.5" customHeight="1" x14ac:dyDescent="0.25">
      <c r="A27" s="773"/>
      <c r="B27" s="445" t="s">
        <v>588</v>
      </c>
      <c r="C27" s="113">
        <v>0</v>
      </c>
      <c r="D27" s="200" t="s">
        <v>601</v>
      </c>
      <c r="E27" s="198">
        <v>0</v>
      </c>
      <c r="F27" s="198">
        <v>0</v>
      </c>
      <c r="G27" s="198">
        <v>0</v>
      </c>
      <c r="H27" s="198">
        <v>0</v>
      </c>
      <c r="I27" s="198">
        <v>0</v>
      </c>
      <c r="J27" s="198">
        <v>0</v>
      </c>
      <c r="K27" s="292">
        <v>1</v>
      </c>
      <c r="L27" s="292">
        <v>1</v>
      </c>
      <c r="M27" s="198">
        <v>0</v>
      </c>
      <c r="N27" s="198">
        <v>0</v>
      </c>
      <c r="O27" s="198">
        <v>0</v>
      </c>
      <c r="P27" s="198">
        <v>0</v>
      </c>
      <c r="Q27" s="291">
        <v>0</v>
      </c>
    </row>
    <row r="28" spans="1:17" ht="34.5" customHeight="1" x14ac:dyDescent="0.25">
      <c r="A28" s="771" t="s">
        <v>86</v>
      </c>
      <c r="B28" s="445" t="s">
        <v>615</v>
      </c>
      <c r="C28" s="397">
        <v>1</v>
      </c>
      <c r="D28" s="198" t="s">
        <v>616</v>
      </c>
      <c r="E28" s="292">
        <v>1</v>
      </c>
      <c r="F28" s="198">
        <v>0</v>
      </c>
      <c r="G28" s="292">
        <v>1</v>
      </c>
      <c r="H28" s="292">
        <v>1</v>
      </c>
      <c r="I28" s="292">
        <v>1</v>
      </c>
      <c r="J28" s="292">
        <v>1</v>
      </c>
      <c r="K28" s="292">
        <v>1</v>
      </c>
      <c r="L28" s="292">
        <v>1</v>
      </c>
      <c r="M28" s="292">
        <v>1</v>
      </c>
      <c r="N28" s="292">
        <v>1</v>
      </c>
      <c r="O28" s="198">
        <v>0</v>
      </c>
      <c r="P28" s="198">
        <v>0</v>
      </c>
      <c r="Q28" s="291">
        <v>0</v>
      </c>
    </row>
    <row r="29" spans="1:17" ht="34.5" customHeight="1" x14ac:dyDescent="0.25">
      <c r="A29" s="772"/>
      <c r="B29" s="445" t="s">
        <v>610</v>
      </c>
      <c r="C29" s="213">
        <v>0</v>
      </c>
      <c r="D29" s="198" t="s">
        <v>604</v>
      </c>
      <c r="E29" s="198">
        <v>0</v>
      </c>
      <c r="F29" s="292">
        <v>1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292">
        <v>1</v>
      </c>
      <c r="N29" s="198">
        <v>0</v>
      </c>
      <c r="O29" s="198">
        <v>0</v>
      </c>
      <c r="P29" s="198">
        <v>0</v>
      </c>
      <c r="Q29" s="291">
        <v>0</v>
      </c>
    </row>
    <row r="30" spans="1:17" ht="34.5" customHeight="1" x14ac:dyDescent="0.25">
      <c r="A30" s="772"/>
      <c r="B30" s="445" t="s">
        <v>597</v>
      </c>
      <c r="C30" s="397">
        <v>1</v>
      </c>
      <c r="D30" s="198" t="s">
        <v>598</v>
      </c>
      <c r="E30" s="198">
        <v>0</v>
      </c>
      <c r="F30" s="19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292">
        <v>1</v>
      </c>
      <c r="O30" s="198">
        <v>0</v>
      </c>
      <c r="P30" s="198">
        <v>0</v>
      </c>
      <c r="Q30" s="291">
        <v>0</v>
      </c>
    </row>
    <row r="31" spans="1:17" ht="51.75" customHeight="1" x14ac:dyDescent="0.25">
      <c r="A31" s="772"/>
      <c r="B31" s="445" t="s">
        <v>617</v>
      </c>
      <c r="C31" s="213">
        <v>0</v>
      </c>
      <c r="D31" s="198" t="s">
        <v>618</v>
      </c>
      <c r="E31" s="198">
        <v>0</v>
      </c>
      <c r="F31" s="198">
        <v>0</v>
      </c>
      <c r="G31" s="198">
        <v>0</v>
      </c>
      <c r="H31" s="198">
        <v>0</v>
      </c>
      <c r="I31" s="292">
        <v>1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291">
        <v>0</v>
      </c>
    </row>
    <row r="32" spans="1:17" ht="51.75" customHeight="1" x14ac:dyDescent="0.25">
      <c r="A32" s="772"/>
      <c r="B32" s="445" t="s">
        <v>619</v>
      </c>
      <c r="C32" s="213">
        <v>0</v>
      </c>
      <c r="D32" s="198" t="s">
        <v>620</v>
      </c>
      <c r="E32" s="198">
        <v>0</v>
      </c>
      <c r="F32" s="198">
        <v>0</v>
      </c>
      <c r="G32" s="198">
        <v>0</v>
      </c>
      <c r="H32" s="292">
        <v>1</v>
      </c>
      <c r="I32" s="292">
        <v>1</v>
      </c>
      <c r="J32" s="292">
        <v>1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291">
        <v>0</v>
      </c>
    </row>
    <row r="33" spans="1:17" ht="84" customHeight="1" x14ac:dyDescent="0.25">
      <c r="A33" s="773"/>
      <c r="B33" s="445" t="s">
        <v>621</v>
      </c>
      <c r="C33" s="213">
        <v>0</v>
      </c>
      <c r="D33" s="198" t="s">
        <v>620</v>
      </c>
      <c r="E33" s="198">
        <v>0</v>
      </c>
      <c r="F33" s="198">
        <v>0</v>
      </c>
      <c r="G33" s="198">
        <v>0</v>
      </c>
      <c r="H33" s="292">
        <v>1</v>
      </c>
      <c r="I33" s="292">
        <v>1</v>
      </c>
      <c r="J33" s="292">
        <v>1</v>
      </c>
      <c r="K33" s="198">
        <v>0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291">
        <v>0</v>
      </c>
    </row>
    <row r="34" spans="1:17" ht="40.5" customHeight="1" x14ac:dyDescent="0.25">
      <c r="A34" s="770" t="s">
        <v>19</v>
      </c>
      <c r="B34" s="446" t="s">
        <v>611</v>
      </c>
      <c r="C34" s="398">
        <v>1</v>
      </c>
      <c r="D34" s="399" t="s">
        <v>622</v>
      </c>
      <c r="E34" s="400">
        <v>1</v>
      </c>
      <c r="F34" s="401">
        <v>0</v>
      </c>
      <c r="G34" s="401">
        <v>0</v>
      </c>
      <c r="H34" s="401">
        <v>0</v>
      </c>
      <c r="I34" s="401">
        <v>0</v>
      </c>
      <c r="J34" s="401">
        <v>0</v>
      </c>
      <c r="K34" s="400">
        <v>1</v>
      </c>
      <c r="L34" s="401">
        <v>0</v>
      </c>
      <c r="M34" s="401">
        <v>0</v>
      </c>
      <c r="N34" s="401">
        <v>0</v>
      </c>
      <c r="O34" s="401">
        <v>0</v>
      </c>
      <c r="P34" s="401">
        <v>0</v>
      </c>
      <c r="Q34" s="402">
        <v>0</v>
      </c>
    </row>
    <row r="35" spans="1:17" ht="44.25" customHeight="1" x14ac:dyDescent="0.25">
      <c r="A35" s="770"/>
      <c r="B35" s="446" t="s">
        <v>611</v>
      </c>
      <c r="C35" s="113">
        <v>0</v>
      </c>
      <c r="D35" s="399" t="s">
        <v>600</v>
      </c>
      <c r="E35" s="200">
        <v>0</v>
      </c>
      <c r="F35" s="200">
        <v>0</v>
      </c>
      <c r="G35" s="200">
        <v>0</v>
      </c>
      <c r="H35" s="250">
        <v>1</v>
      </c>
      <c r="I35" s="250">
        <v>1</v>
      </c>
      <c r="J35" s="250">
        <v>1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4">
        <v>0</v>
      </c>
    </row>
    <row r="36" spans="1:17" ht="27" customHeight="1" x14ac:dyDescent="0.25">
      <c r="A36" s="770"/>
      <c r="B36" s="446" t="s">
        <v>588</v>
      </c>
      <c r="C36" s="113">
        <v>0</v>
      </c>
      <c r="D36" s="399" t="s">
        <v>612</v>
      </c>
      <c r="E36" s="200">
        <v>0</v>
      </c>
      <c r="F36" s="200">
        <v>0</v>
      </c>
      <c r="G36" s="200">
        <v>0</v>
      </c>
      <c r="H36" s="200">
        <v>0</v>
      </c>
      <c r="I36" s="200">
        <v>0</v>
      </c>
      <c r="J36" s="200">
        <v>0</v>
      </c>
      <c r="K36" s="250">
        <v>1</v>
      </c>
      <c r="L36" s="250">
        <v>1</v>
      </c>
      <c r="M36" s="200">
        <v>0</v>
      </c>
      <c r="N36" s="200">
        <v>0</v>
      </c>
      <c r="O36" s="200">
        <v>0</v>
      </c>
      <c r="P36" s="200">
        <v>0</v>
      </c>
      <c r="Q36" s="204">
        <v>0</v>
      </c>
    </row>
    <row r="37" spans="1:17" ht="36" customHeight="1" x14ac:dyDescent="0.25">
      <c r="A37" s="770"/>
      <c r="B37" s="446" t="s">
        <v>588</v>
      </c>
      <c r="C37" s="113">
        <v>0</v>
      </c>
      <c r="D37" s="399" t="s">
        <v>601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50">
        <v>1</v>
      </c>
      <c r="L37" s="250">
        <v>1</v>
      </c>
      <c r="M37" s="200">
        <v>0</v>
      </c>
      <c r="N37" s="200">
        <v>0</v>
      </c>
      <c r="O37" s="200">
        <v>0</v>
      </c>
      <c r="P37" s="200">
        <v>0</v>
      </c>
      <c r="Q37" s="204">
        <v>0</v>
      </c>
    </row>
    <row r="38" spans="1:17" ht="63.75" customHeight="1" x14ac:dyDescent="0.25">
      <c r="A38" s="770"/>
      <c r="B38" s="446" t="s">
        <v>623</v>
      </c>
      <c r="C38" s="113">
        <v>0</v>
      </c>
      <c r="D38" s="399" t="s">
        <v>624</v>
      </c>
      <c r="E38" s="200">
        <v>0</v>
      </c>
      <c r="F38" s="200">
        <v>0</v>
      </c>
      <c r="G38" s="200">
        <v>0</v>
      </c>
      <c r="H38" s="250">
        <v>1</v>
      </c>
      <c r="I38" s="250">
        <v>1</v>
      </c>
      <c r="J38" s="250">
        <v>1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4">
        <v>0</v>
      </c>
    </row>
    <row r="39" spans="1:17" ht="85.5" customHeight="1" x14ac:dyDescent="0.25">
      <c r="A39" s="770"/>
      <c r="B39" s="446" t="s">
        <v>625</v>
      </c>
      <c r="C39" s="113">
        <v>0</v>
      </c>
      <c r="D39" s="200" t="s">
        <v>624</v>
      </c>
      <c r="E39" s="200">
        <v>0</v>
      </c>
      <c r="F39" s="200">
        <v>0</v>
      </c>
      <c r="G39" s="200">
        <v>0</v>
      </c>
      <c r="H39" s="250">
        <v>1</v>
      </c>
      <c r="I39" s="250">
        <v>1</v>
      </c>
      <c r="J39" s="250">
        <v>1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204">
        <v>0</v>
      </c>
    </row>
    <row r="40" spans="1:17" ht="29.25" customHeight="1" x14ac:dyDescent="0.25">
      <c r="A40" s="770"/>
      <c r="B40" s="446" t="s">
        <v>597</v>
      </c>
      <c r="C40" s="398">
        <v>1</v>
      </c>
      <c r="D40" s="200" t="s">
        <v>598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50">
        <v>1</v>
      </c>
      <c r="O40" s="198">
        <v>0</v>
      </c>
      <c r="P40" s="198">
        <v>0</v>
      </c>
      <c r="Q40" s="291">
        <v>0</v>
      </c>
    </row>
    <row r="41" spans="1:17" ht="110.25" customHeight="1" x14ac:dyDescent="0.25">
      <c r="A41" s="770"/>
      <c r="B41" s="446" t="s">
        <v>593</v>
      </c>
      <c r="C41" s="113">
        <v>0</v>
      </c>
      <c r="D41" s="399" t="s">
        <v>594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50">
        <v>1</v>
      </c>
      <c r="N41" s="200">
        <v>0</v>
      </c>
      <c r="O41" s="198">
        <v>0</v>
      </c>
      <c r="P41" s="198">
        <v>0</v>
      </c>
      <c r="Q41" s="291">
        <v>0</v>
      </c>
    </row>
    <row r="42" spans="1:17" ht="25.5" customHeight="1" x14ac:dyDescent="0.25">
      <c r="A42" s="770"/>
      <c r="B42" s="447" t="s">
        <v>610</v>
      </c>
      <c r="C42" s="113">
        <v>0</v>
      </c>
      <c r="D42" s="200" t="s">
        <v>604</v>
      </c>
      <c r="E42" s="200">
        <v>0</v>
      </c>
      <c r="F42" s="250">
        <v>1</v>
      </c>
      <c r="G42" s="200">
        <v>0</v>
      </c>
      <c r="H42" s="200">
        <v>0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198">
        <v>0</v>
      </c>
      <c r="P42" s="198">
        <v>0</v>
      </c>
      <c r="Q42" s="291">
        <v>0</v>
      </c>
    </row>
    <row r="43" spans="1:17" ht="39" customHeight="1" x14ac:dyDescent="0.25">
      <c r="A43" s="770" t="s">
        <v>21</v>
      </c>
      <c r="B43" s="445" t="s">
        <v>611</v>
      </c>
      <c r="C43" s="398">
        <v>1</v>
      </c>
      <c r="D43" s="198" t="s">
        <v>628</v>
      </c>
      <c r="E43" s="292">
        <v>1</v>
      </c>
      <c r="F43" s="198">
        <v>0</v>
      </c>
      <c r="G43" s="198">
        <v>0</v>
      </c>
      <c r="H43" s="198">
        <v>0</v>
      </c>
      <c r="I43" s="198">
        <v>0</v>
      </c>
      <c r="J43" s="198">
        <v>0</v>
      </c>
      <c r="K43" s="292">
        <v>1</v>
      </c>
      <c r="L43" s="198"/>
      <c r="M43" s="200">
        <v>0</v>
      </c>
      <c r="N43" s="200">
        <v>0</v>
      </c>
      <c r="O43" s="198">
        <v>0</v>
      </c>
      <c r="P43" s="198">
        <v>0</v>
      </c>
      <c r="Q43" s="291">
        <v>0</v>
      </c>
    </row>
    <row r="44" spans="1:17" ht="62.25" customHeight="1" x14ac:dyDescent="0.25">
      <c r="A44" s="770"/>
      <c r="B44" s="445" t="s">
        <v>629</v>
      </c>
      <c r="C44" s="113">
        <v>0</v>
      </c>
      <c r="D44" s="198" t="s">
        <v>624</v>
      </c>
      <c r="E44" s="198">
        <v>0</v>
      </c>
      <c r="F44" s="198">
        <v>0</v>
      </c>
      <c r="G44" s="198">
        <v>0</v>
      </c>
      <c r="H44" s="292">
        <v>1</v>
      </c>
      <c r="I44" s="292">
        <v>1</v>
      </c>
      <c r="J44" s="292">
        <v>1</v>
      </c>
      <c r="K44" s="198">
        <v>0</v>
      </c>
      <c r="L44" s="198">
        <v>0</v>
      </c>
      <c r="M44" s="200">
        <v>0</v>
      </c>
      <c r="N44" s="200">
        <v>0</v>
      </c>
      <c r="O44" s="198">
        <v>0</v>
      </c>
      <c r="P44" s="198">
        <v>0</v>
      </c>
      <c r="Q44" s="291">
        <v>0</v>
      </c>
    </row>
    <row r="45" spans="1:17" ht="78" customHeight="1" x14ac:dyDescent="0.25">
      <c r="A45" s="770"/>
      <c r="B45" s="445" t="s">
        <v>625</v>
      </c>
      <c r="C45" s="113">
        <v>0</v>
      </c>
      <c r="D45" s="198" t="s">
        <v>624</v>
      </c>
      <c r="E45" s="198">
        <v>0</v>
      </c>
      <c r="F45" s="198">
        <v>0</v>
      </c>
      <c r="G45" s="198">
        <v>0</v>
      </c>
      <c r="H45" s="292">
        <v>1</v>
      </c>
      <c r="I45" s="292">
        <v>1</v>
      </c>
      <c r="J45" s="292">
        <v>1</v>
      </c>
      <c r="K45" s="198">
        <v>0</v>
      </c>
      <c r="L45" s="198">
        <v>0</v>
      </c>
      <c r="M45" s="401">
        <v>0</v>
      </c>
      <c r="N45" s="401">
        <v>0</v>
      </c>
      <c r="O45" s="198">
        <v>0</v>
      </c>
      <c r="P45" s="198">
        <v>0</v>
      </c>
      <c r="Q45" s="291">
        <v>0</v>
      </c>
    </row>
    <row r="46" spans="1:17" ht="24.75" customHeight="1" x14ac:dyDescent="0.25">
      <c r="A46" s="770"/>
      <c r="B46" s="445" t="s">
        <v>610</v>
      </c>
      <c r="C46" s="213">
        <v>0</v>
      </c>
      <c r="D46" s="198" t="s">
        <v>604</v>
      </c>
      <c r="E46" s="198">
        <v>0</v>
      </c>
      <c r="F46" s="292">
        <v>1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401">
        <v>0</v>
      </c>
      <c r="N46" s="401">
        <v>0</v>
      </c>
      <c r="O46" s="198">
        <v>0</v>
      </c>
      <c r="P46" s="198">
        <v>0</v>
      </c>
      <c r="Q46" s="291">
        <v>0</v>
      </c>
    </row>
    <row r="47" spans="1:17" ht="102" customHeight="1" x14ac:dyDescent="0.25">
      <c r="A47" s="770"/>
      <c r="B47" s="445" t="s">
        <v>630</v>
      </c>
      <c r="C47" s="213">
        <v>0</v>
      </c>
      <c r="D47" s="198" t="s">
        <v>594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8">
        <v>0</v>
      </c>
      <c r="M47" s="401">
        <v>0</v>
      </c>
      <c r="N47" s="401">
        <v>0</v>
      </c>
      <c r="O47" s="198">
        <v>0</v>
      </c>
      <c r="P47" s="198">
        <v>0</v>
      </c>
      <c r="Q47" s="291">
        <v>0</v>
      </c>
    </row>
    <row r="48" spans="1:17" ht="36" customHeight="1" x14ac:dyDescent="0.25">
      <c r="A48" s="770"/>
      <c r="B48" s="445" t="s">
        <v>597</v>
      </c>
      <c r="C48" s="397">
        <v>1</v>
      </c>
      <c r="D48" s="198" t="s">
        <v>598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292">
        <v>1</v>
      </c>
      <c r="O48" s="198">
        <v>0</v>
      </c>
      <c r="P48" s="198">
        <v>0</v>
      </c>
      <c r="Q48" s="291">
        <v>0</v>
      </c>
    </row>
    <row r="49" spans="1:17" ht="36" customHeight="1" x14ac:dyDescent="0.25">
      <c r="A49" s="770"/>
      <c r="B49" s="445" t="s">
        <v>611</v>
      </c>
      <c r="C49" s="213">
        <v>0</v>
      </c>
      <c r="D49" s="198" t="s">
        <v>600</v>
      </c>
      <c r="E49" s="198">
        <v>0</v>
      </c>
      <c r="F49" s="198">
        <v>0</v>
      </c>
      <c r="G49" s="198">
        <v>0</v>
      </c>
      <c r="H49" s="292">
        <v>1</v>
      </c>
      <c r="I49" s="292">
        <v>1</v>
      </c>
      <c r="J49" s="292">
        <v>1</v>
      </c>
      <c r="K49" s="198">
        <v>0</v>
      </c>
      <c r="L49" s="198">
        <v>0</v>
      </c>
      <c r="M49" s="198">
        <v>0</v>
      </c>
      <c r="N49" s="198">
        <v>0</v>
      </c>
      <c r="O49" s="198">
        <v>0</v>
      </c>
      <c r="P49" s="198">
        <v>0</v>
      </c>
      <c r="Q49" s="291">
        <v>0</v>
      </c>
    </row>
    <row r="50" spans="1:17" ht="37.5" customHeight="1" x14ac:dyDescent="0.25">
      <c r="A50" s="770"/>
      <c r="B50" s="445" t="s">
        <v>588</v>
      </c>
      <c r="C50" s="213">
        <v>0</v>
      </c>
      <c r="D50" s="198" t="s">
        <v>612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292">
        <v>1</v>
      </c>
      <c r="L50" s="292">
        <v>1</v>
      </c>
      <c r="M50" s="198">
        <v>0</v>
      </c>
      <c r="N50" s="198">
        <v>0</v>
      </c>
      <c r="O50" s="198">
        <v>0</v>
      </c>
      <c r="P50" s="198">
        <v>0</v>
      </c>
      <c r="Q50" s="291">
        <v>0</v>
      </c>
    </row>
    <row r="51" spans="1:17" ht="37.5" customHeight="1" thickBot="1" x14ac:dyDescent="0.3">
      <c r="A51" s="774"/>
      <c r="B51" s="448" t="s">
        <v>588</v>
      </c>
      <c r="C51" s="403">
        <v>0</v>
      </c>
      <c r="D51" s="202" t="s">
        <v>601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302">
        <v>1</v>
      </c>
      <c r="L51" s="302">
        <v>1</v>
      </c>
      <c r="M51" s="198">
        <v>0</v>
      </c>
      <c r="N51" s="198">
        <v>0</v>
      </c>
      <c r="O51" s="202">
        <v>0</v>
      </c>
      <c r="P51" s="202">
        <v>0</v>
      </c>
      <c r="Q51" s="404">
        <v>0</v>
      </c>
    </row>
    <row r="52" spans="1:17" ht="31.5" customHeight="1" x14ac:dyDescent="0.25">
      <c r="A52" s="5" t="s">
        <v>92</v>
      </c>
      <c r="B52" s="775"/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6"/>
    </row>
    <row r="53" spans="1:17" ht="31.5" customHeight="1" x14ac:dyDescent="0.25">
      <c r="A53" s="777" t="s">
        <v>85</v>
      </c>
      <c r="B53" s="445" t="s">
        <v>123</v>
      </c>
      <c r="C53" s="397">
        <v>1</v>
      </c>
      <c r="D53" s="198" t="s">
        <v>613</v>
      </c>
      <c r="E53" s="292">
        <v>1</v>
      </c>
      <c r="F53" s="198">
        <v>0</v>
      </c>
      <c r="G53" s="198">
        <v>0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291">
        <v>0</v>
      </c>
    </row>
    <row r="54" spans="1:17" ht="35.25" customHeight="1" x14ac:dyDescent="0.25">
      <c r="A54" s="778"/>
      <c r="B54" s="445" t="s">
        <v>590</v>
      </c>
      <c r="C54" s="213">
        <v>0</v>
      </c>
      <c r="D54" s="198" t="s">
        <v>591</v>
      </c>
      <c r="E54" s="198">
        <v>0</v>
      </c>
      <c r="F54" s="198">
        <v>0</v>
      </c>
      <c r="G54" s="198">
        <v>0</v>
      </c>
      <c r="H54" s="292">
        <v>1</v>
      </c>
      <c r="I54" s="292">
        <v>1</v>
      </c>
      <c r="J54" s="292">
        <v>1</v>
      </c>
      <c r="K54" s="198">
        <v>0</v>
      </c>
      <c r="L54" s="198">
        <v>0</v>
      </c>
      <c r="M54" s="198">
        <v>0</v>
      </c>
      <c r="N54" s="198">
        <v>0</v>
      </c>
      <c r="O54" s="198">
        <v>0</v>
      </c>
      <c r="P54" s="198">
        <v>0</v>
      </c>
      <c r="Q54" s="291">
        <v>0</v>
      </c>
    </row>
    <row r="55" spans="1:17" ht="45.75" customHeight="1" x14ac:dyDescent="0.25">
      <c r="A55" s="778"/>
      <c r="B55" s="445" t="s">
        <v>592</v>
      </c>
      <c r="C55" s="213">
        <v>0</v>
      </c>
      <c r="D55" s="198" t="s">
        <v>591</v>
      </c>
      <c r="E55" s="198">
        <v>0</v>
      </c>
      <c r="F55" s="198">
        <v>0</v>
      </c>
      <c r="G55" s="198">
        <v>0</v>
      </c>
      <c r="H55" s="292">
        <v>1</v>
      </c>
      <c r="I55" s="292">
        <v>1</v>
      </c>
      <c r="J55" s="292">
        <v>1</v>
      </c>
      <c r="K55" s="198">
        <v>0</v>
      </c>
      <c r="L55" s="198">
        <v>0</v>
      </c>
      <c r="M55" s="198">
        <v>0</v>
      </c>
      <c r="N55" s="198">
        <v>0</v>
      </c>
      <c r="O55" s="198">
        <v>0</v>
      </c>
      <c r="P55" s="198">
        <v>0</v>
      </c>
      <c r="Q55" s="291">
        <v>0</v>
      </c>
    </row>
    <row r="56" spans="1:17" ht="31.5" customHeight="1" x14ac:dyDescent="0.25">
      <c r="A56" s="778"/>
      <c r="B56" s="445" t="s">
        <v>588</v>
      </c>
      <c r="C56" s="213">
        <v>0</v>
      </c>
      <c r="D56" s="198" t="s">
        <v>614</v>
      </c>
      <c r="E56" s="198">
        <v>0</v>
      </c>
      <c r="F56" s="198">
        <v>0</v>
      </c>
      <c r="G56" s="198">
        <v>0</v>
      </c>
      <c r="H56" s="292">
        <v>1</v>
      </c>
      <c r="I56" s="292">
        <v>1</v>
      </c>
      <c r="J56" s="292">
        <v>1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291">
        <v>0</v>
      </c>
    </row>
    <row r="57" spans="1:17" ht="31.5" customHeight="1" x14ac:dyDescent="0.25">
      <c r="A57" s="779"/>
      <c r="B57" s="445" t="s">
        <v>610</v>
      </c>
      <c r="C57" s="213">
        <v>0</v>
      </c>
      <c r="D57" s="198" t="s">
        <v>604</v>
      </c>
      <c r="E57" s="198">
        <v>0</v>
      </c>
      <c r="F57" s="292">
        <v>1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292">
        <v>1</v>
      </c>
      <c r="N57" s="198">
        <v>0</v>
      </c>
      <c r="O57" s="198">
        <v>0</v>
      </c>
      <c r="P57" s="198">
        <v>0</v>
      </c>
      <c r="Q57" s="291">
        <v>0</v>
      </c>
    </row>
    <row r="58" spans="1:17" ht="30" x14ac:dyDescent="0.25">
      <c r="A58" s="162" t="s">
        <v>22</v>
      </c>
      <c r="B58" s="445" t="s">
        <v>631</v>
      </c>
      <c r="C58" s="397">
        <v>1</v>
      </c>
      <c r="D58" s="198" t="s">
        <v>632</v>
      </c>
      <c r="E58" s="292">
        <v>1</v>
      </c>
      <c r="F58" s="292">
        <v>1</v>
      </c>
      <c r="G58" s="292">
        <v>1</v>
      </c>
      <c r="H58" s="292">
        <v>1</v>
      </c>
      <c r="I58" s="292">
        <v>1</v>
      </c>
      <c r="J58" s="292">
        <v>1</v>
      </c>
      <c r="K58" s="292">
        <v>1</v>
      </c>
      <c r="L58" s="292">
        <v>1</v>
      </c>
      <c r="M58" s="292">
        <v>1</v>
      </c>
      <c r="N58" s="292">
        <v>1</v>
      </c>
      <c r="O58" s="198">
        <v>0</v>
      </c>
      <c r="P58" s="198">
        <v>0</v>
      </c>
      <c r="Q58" s="291">
        <v>0</v>
      </c>
    </row>
    <row r="59" spans="1:17" x14ac:dyDescent="0.25">
      <c r="A59" s="777" t="s">
        <v>24</v>
      </c>
      <c r="B59" s="445" t="s">
        <v>654</v>
      </c>
      <c r="C59" s="213">
        <v>0</v>
      </c>
      <c r="D59" s="292"/>
      <c r="E59" s="198">
        <v>0</v>
      </c>
      <c r="F59" s="198">
        <v>0</v>
      </c>
      <c r="G59" s="198">
        <v>0</v>
      </c>
      <c r="H59" s="292">
        <v>1</v>
      </c>
      <c r="I59" s="292">
        <v>1</v>
      </c>
      <c r="J59" s="292">
        <v>1</v>
      </c>
      <c r="K59" s="198">
        <v>0</v>
      </c>
      <c r="L59" s="198">
        <v>0</v>
      </c>
      <c r="M59" s="198">
        <v>0</v>
      </c>
      <c r="N59" s="292">
        <v>1</v>
      </c>
      <c r="O59" s="198">
        <v>0</v>
      </c>
      <c r="P59" s="198">
        <v>0</v>
      </c>
      <c r="Q59" s="291">
        <v>0</v>
      </c>
    </row>
    <row r="60" spans="1:17" ht="30" x14ac:dyDescent="0.25">
      <c r="A60" s="778"/>
      <c r="B60" s="445" t="s">
        <v>655</v>
      </c>
      <c r="C60" s="397">
        <v>1</v>
      </c>
      <c r="D60" s="198" t="s">
        <v>656</v>
      </c>
      <c r="E60" s="292">
        <v>1</v>
      </c>
      <c r="F60" s="292">
        <v>1</v>
      </c>
      <c r="G60" s="292">
        <v>1</v>
      </c>
      <c r="H60" s="292">
        <v>1</v>
      </c>
      <c r="I60" s="292">
        <v>1</v>
      </c>
      <c r="J60" s="292">
        <v>1</v>
      </c>
      <c r="K60" s="292">
        <v>1</v>
      </c>
      <c r="L60" s="292">
        <v>1</v>
      </c>
      <c r="M60" s="292">
        <v>1</v>
      </c>
      <c r="N60" s="198">
        <v>0</v>
      </c>
      <c r="O60" s="198">
        <v>0</v>
      </c>
      <c r="P60" s="198">
        <v>0</v>
      </c>
      <c r="Q60" s="291">
        <v>0</v>
      </c>
    </row>
    <row r="61" spans="1:17" ht="69.75" customHeight="1" x14ac:dyDescent="0.25">
      <c r="A61" s="778"/>
      <c r="B61" s="445" t="s">
        <v>657</v>
      </c>
      <c r="C61" s="397">
        <v>1</v>
      </c>
      <c r="D61" s="198" t="s">
        <v>658</v>
      </c>
      <c r="E61" s="198">
        <v>0</v>
      </c>
      <c r="F61" s="198">
        <v>0</v>
      </c>
      <c r="G61" s="198">
        <v>0</v>
      </c>
      <c r="H61" s="292">
        <v>1</v>
      </c>
      <c r="I61" s="292">
        <v>1</v>
      </c>
      <c r="J61" s="292">
        <v>1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291">
        <v>0</v>
      </c>
    </row>
    <row r="62" spans="1:17" ht="69.75" customHeight="1" x14ac:dyDescent="0.25">
      <c r="A62" s="778"/>
      <c r="B62" s="445" t="s">
        <v>659</v>
      </c>
      <c r="C62" s="397">
        <v>1</v>
      </c>
      <c r="D62" s="198" t="s">
        <v>660</v>
      </c>
      <c r="E62" s="198">
        <v>0</v>
      </c>
      <c r="F62" s="198">
        <v>0</v>
      </c>
      <c r="G62" s="198">
        <v>0</v>
      </c>
      <c r="H62" s="292">
        <v>1</v>
      </c>
      <c r="I62" s="292">
        <v>1</v>
      </c>
      <c r="J62" s="292">
        <v>1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291">
        <v>0</v>
      </c>
    </row>
    <row r="63" spans="1:17" ht="30" x14ac:dyDescent="0.25">
      <c r="A63" s="779"/>
      <c r="B63" s="445" t="s">
        <v>661</v>
      </c>
      <c r="C63" s="213">
        <v>0</v>
      </c>
      <c r="D63" s="198" t="s">
        <v>84</v>
      </c>
      <c r="E63" s="198">
        <v>0</v>
      </c>
      <c r="F63" s="198">
        <v>0</v>
      </c>
      <c r="G63" s="292">
        <v>1</v>
      </c>
      <c r="H63" s="198">
        <v>0</v>
      </c>
      <c r="I63" s="198">
        <v>0</v>
      </c>
      <c r="J63" s="198">
        <v>0</v>
      </c>
      <c r="K63" s="198">
        <v>0</v>
      </c>
      <c r="L63" s="198">
        <v>0</v>
      </c>
      <c r="M63" s="198">
        <v>0</v>
      </c>
      <c r="N63" s="198">
        <v>0</v>
      </c>
      <c r="O63" s="198">
        <v>0</v>
      </c>
      <c r="P63" s="198">
        <v>0</v>
      </c>
      <c r="Q63" s="291">
        <v>0</v>
      </c>
    </row>
    <row r="64" spans="1:17" ht="81.75" customHeight="1" x14ac:dyDescent="0.25">
      <c r="A64" s="162" t="s">
        <v>662</v>
      </c>
      <c r="B64" s="445" t="s">
        <v>134</v>
      </c>
      <c r="C64" s="397">
        <v>1</v>
      </c>
      <c r="D64" s="198" t="s">
        <v>663</v>
      </c>
      <c r="E64" s="292">
        <v>1</v>
      </c>
      <c r="F64" s="292">
        <v>1</v>
      </c>
      <c r="G64" s="292">
        <v>1</v>
      </c>
      <c r="H64" s="292">
        <v>1</v>
      </c>
      <c r="I64" s="292">
        <v>1</v>
      </c>
      <c r="J64" s="292">
        <v>1</v>
      </c>
      <c r="K64" s="292">
        <v>1</v>
      </c>
      <c r="L64" s="292">
        <v>1</v>
      </c>
      <c r="M64" s="292">
        <v>1</v>
      </c>
      <c r="N64" s="292">
        <v>1</v>
      </c>
      <c r="O64" s="198">
        <v>0</v>
      </c>
      <c r="P64" s="198">
        <v>0</v>
      </c>
      <c r="Q64" s="291">
        <v>0</v>
      </c>
    </row>
    <row r="65" spans="1:17" ht="38.25" x14ac:dyDescent="0.25">
      <c r="A65" s="780" t="s">
        <v>26</v>
      </c>
      <c r="B65" s="445" t="s">
        <v>588</v>
      </c>
      <c r="C65" s="397">
        <v>1</v>
      </c>
      <c r="D65" s="198" t="s">
        <v>664</v>
      </c>
      <c r="E65" s="292">
        <v>1</v>
      </c>
      <c r="F65" s="292">
        <v>1</v>
      </c>
      <c r="G65" s="292">
        <v>1</v>
      </c>
      <c r="H65" s="292">
        <v>1</v>
      </c>
      <c r="I65" s="292">
        <v>1</v>
      </c>
      <c r="J65" s="292">
        <v>1</v>
      </c>
      <c r="K65" s="292">
        <v>1</v>
      </c>
      <c r="L65" s="292">
        <v>1</v>
      </c>
      <c r="M65" s="292">
        <v>1</v>
      </c>
      <c r="N65" s="198">
        <v>0</v>
      </c>
      <c r="O65" s="198">
        <v>0</v>
      </c>
      <c r="P65" s="198">
        <v>0</v>
      </c>
      <c r="Q65" s="291">
        <v>0</v>
      </c>
    </row>
    <row r="66" spans="1:17" ht="38.25" x14ac:dyDescent="0.25">
      <c r="A66" s="780"/>
      <c r="B66" s="445" t="s">
        <v>134</v>
      </c>
      <c r="C66" s="397">
        <v>1</v>
      </c>
      <c r="D66" s="198" t="s">
        <v>665</v>
      </c>
      <c r="E66" s="292">
        <v>1</v>
      </c>
      <c r="F66" s="292">
        <v>1</v>
      </c>
      <c r="G66" s="292">
        <v>1</v>
      </c>
      <c r="H66" s="292">
        <v>1</v>
      </c>
      <c r="I66" s="292">
        <v>1</v>
      </c>
      <c r="J66" s="292">
        <v>1</v>
      </c>
      <c r="K66" s="292">
        <v>1</v>
      </c>
      <c r="L66" s="292">
        <v>1</v>
      </c>
      <c r="M66" s="292">
        <v>1</v>
      </c>
      <c r="N66" s="198">
        <v>0</v>
      </c>
      <c r="O66" s="198">
        <v>0</v>
      </c>
      <c r="P66" s="198">
        <v>0</v>
      </c>
      <c r="Q66" s="291">
        <v>0</v>
      </c>
    </row>
    <row r="67" spans="1:17" ht="25.5" x14ac:dyDescent="0.25">
      <c r="A67" s="162" t="s">
        <v>27</v>
      </c>
      <c r="B67" s="445" t="s">
        <v>666</v>
      </c>
      <c r="C67" s="397">
        <v>1</v>
      </c>
      <c r="D67" s="198" t="s">
        <v>667</v>
      </c>
      <c r="E67" s="292">
        <v>1</v>
      </c>
      <c r="F67" s="292">
        <v>1</v>
      </c>
      <c r="G67" s="292">
        <v>1</v>
      </c>
      <c r="H67" s="292">
        <v>1</v>
      </c>
      <c r="I67" s="292">
        <v>1</v>
      </c>
      <c r="J67" s="292">
        <v>1</v>
      </c>
      <c r="K67" s="292">
        <v>1</v>
      </c>
      <c r="L67" s="292">
        <v>1</v>
      </c>
      <c r="M67" s="292">
        <v>1</v>
      </c>
      <c r="N67" s="292">
        <v>1</v>
      </c>
      <c r="O67" s="198">
        <v>0</v>
      </c>
      <c r="P67" s="198">
        <v>0</v>
      </c>
      <c r="Q67" s="291">
        <v>0</v>
      </c>
    </row>
    <row r="68" spans="1:17" x14ac:dyDescent="0.25">
      <c r="A68" s="771" t="s">
        <v>20</v>
      </c>
      <c r="B68" s="446" t="s">
        <v>588</v>
      </c>
      <c r="C68" s="398">
        <v>1</v>
      </c>
      <c r="D68" s="399">
        <v>42045</v>
      </c>
      <c r="E68" s="250">
        <v>1</v>
      </c>
      <c r="F68" s="200">
        <v>0</v>
      </c>
      <c r="G68" s="200">
        <v>0</v>
      </c>
      <c r="H68" s="200">
        <v>0</v>
      </c>
      <c r="I68" s="200">
        <v>0</v>
      </c>
      <c r="J68" s="200">
        <v>0</v>
      </c>
      <c r="K68" s="250">
        <v>1</v>
      </c>
      <c r="L68" s="200">
        <v>0</v>
      </c>
      <c r="M68" s="200">
        <v>0</v>
      </c>
      <c r="N68" s="200">
        <v>0</v>
      </c>
      <c r="O68" s="198">
        <v>0</v>
      </c>
      <c r="P68" s="198">
        <v>0</v>
      </c>
      <c r="Q68" s="291">
        <v>0</v>
      </c>
    </row>
    <row r="69" spans="1:17" x14ac:dyDescent="0.25">
      <c r="A69" s="772"/>
      <c r="B69" s="446" t="s">
        <v>588</v>
      </c>
      <c r="C69" s="113">
        <v>0</v>
      </c>
      <c r="D69" s="399">
        <v>42045</v>
      </c>
      <c r="E69" s="400">
        <v>1</v>
      </c>
      <c r="F69" s="401">
        <v>0</v>
      </c>
      <c r="G69" s="401">
        <v>0</v>
      </c>
      <c r="H69" s="401">
        <v>0</v>
      </c>
      <c r="I69" s="401">
        <v>0</v>
      </c>
      <c r="J69" s="401">
        <v>0</v>
      </c>
      <c r="K69" s="400">
        <v>1</v>
      </c>
      <c r="L69" s="200">
        <v>0</v>
      </c>
      <c r="M69" s="200">
        <v>0</v>
      </c>
      <c r="N69" s="200">
        <v>0</v>
      </c>
      <c r="O69" s="198">
        <v>0</v>
      </c>
      <c r="P69" s="198">
        <v>0</v>
      </c>
      <c r="Q69" s="291">
        <v>0</v>
      </c>
    </row>
    <row r="70" spans="1:17" ht="38.25" x14ac:dyDescent="0.25">
      <c r="A70" s="772"/>
      <c r="B70" s="446" t="s">
        <v>590</v>
      </c>
      <c r="C70" s="113">
        <v>0</v>
      </c>
      <c r="D70" s="200" t="s">
        <v>591</v>
      </c>
      <c r="E70" s="200">
        <v>0</v>
      </c>
      <c r="F70" s="200">
        <v>0</v>
      </c>
      <c r="G70" s="200">
        <v>0</v>
      </c>
      <c r="H70" s="250">
        <v>1</v>
      </c>
      <c r="I70" s="250">
        <v>1</v>
      </c>
      <c r="J70" s="250">
        <v>1</v>
      </c>
      <c r="K70" s="200">
        <v>0</v>
      </c>
      <c r="L70" s="200">
        <v>0</v>
      </c>
      <c r="M70" s="200">
        <v>0</v>
      </c>
      <c r="N70" s="200">
        <v>0</v>
      </c>
      <c r="O70" s="198">
        <v>0</v>
      </c>
      <c r="P70" s="198">
        <v>0</v>
      </c>
      <c r="Q70" s="291">
        <v>0</v>
      </c>
    </row>
    <row r="71" spans="1:17" ht="45" x14ac:dyDescent="0.25">
      <c r="A71" s="772"/>
      <c r="B71" s="446" t="s">
        <v>592</v>
      </c>
      <c r="C71" s="113">
        <v>0</v>
      </c>
      <c r="D71" s="200" t="s">
        <v>626</v>
      </c>
      <c r="E71" s="200">
        <v>0</v>
      </c>
      <c r="F71" s="200">
        <v>0</v>
      </c>
      <c r="G71" s="200">
        <v>0</v>
      </c>
      <c r="H71" s="250">
        <v>1</v>
      </c>
      <c r="I71" s="250">
        <v>1</v>
      </c>
      <c r="J71" s="250">
        <v>1</v>
      </c>
      <c r="K71" s="200">
        <v>0</v>
      </c>
      <c r="L71" s="200">
        <v>0</v>
      </c>
      <c r="M71" s="200">
        <v>0</v>
      </c>
      <c r="N71" s="200">
        <v>0</v>
      </c>
      <c r="O71" s="198">
        <v>0</v>
      </c>
      <c r="P71" s="198">
        <v>0</v>
      </c>
      <c r="Q71" s="291">
        <v>0</v>
      </c>
    </row>
    <row r="72" spans="1:17" x14ac:dyDescent="0.25">
      <c r="A72" s="772"/>
      <c r="B72" s="446" t="s">
        <v>597</v>
      </c>
      <c r="C72" s="398">
        <v>1</v>
      </c>
      <c r="D72" s="200" t="s">
        <v>627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200">
        <v>0</v>
      </c>
      <c r="M72" s="401">
        <v>0</v>
      </c>
      <c r="N72" s="400">
        <v>1</v>
      </c>
      <c r="O72" s="198">
        <v>0</v>
      </c>
      <c r="P72" s="198">
        <v>0</v>
      </c>
      <c r="Q72" s="291">
        <v>0</v>
      </c>
    </row>
    <row r="73" spans="1:17" ht="60" x14ac:dyDescent="0.25">
      <c r="A73" s="772"/>
      <c r="B73" s="446" t="s">
        <v>593</v>
      </c>
      <c r="C73" s="113">
        <v>0</v>
      </c>
      <c r="D73" s="200" t="s">
        <v>594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200">
        <v>0</v>
      </c>
      <c r="M73" s="250">
        <v>1</v>
      </c>
      <c r="N73" s="200">
        <v>0</v>
      </c>
      <c r="O73" s="198">
        <v>0</v>
      </c>
      <c r="P73" s="198">
        <v>0</v>
      </c>
      <c r="Q73" s="291">
        <v>0</v>
      </c>
    </row>
    <row r="74" spans="1:17" x14ac:dyDescent="0.25">
      <c r="A74" s="772"/>
      <c r="B74" s="446" t="s">
        <v>610</v>
      </c>
      <c r="C74" s="113">
        <v>0</v>
      </c>
      <c r="D74" s="200" t="s">
        <v>604</v>
      </c>
      <c r="E74" s="401">
        <v>0</v>
      </c>
      <c r="F74" s="400">
        <v>1</v>
      </c>
      <c r="G74" s="401">
        <v>0</v>
      </c>
      <c r="H74" s="401">
        <v>0</v>
      </c>
      <c r="I74" s="401">
        <v>0</v>
      </c>
      <c r="J74" s="401">
        <v>0</v>
      </c>
      <c r="K74" s="401">
        <v>0</v>
      </c>
      <c r="L74" s="401">
        <v>0</v>
      </c>
      <c r="M74" s="401">
        <v>0</v>
      </c>
      <c r="N74" s="401">
        <v>0</v>
      </c>
      <c r="O74" s="198">
        <v>0</v>
      </c>
      <c r="P74" s="198">
        <v>0</v>
      </c>
      <c r="Q74" s="291">
        <v>0</v>
      </c>
    </row>
    <row r="75" spans="1:17" ht="30" x14ac:dyDescent="0.25">
      <c r="A75" s="772"/>
      <c r="B75" s="446" t="s">
        <v>611</v>
      </c>
      <c r="C75" s="113">
        <v>0</v>
      </c>
      <c r="D75" s="200" t="s">
        <v>600</v>
      </c>
      <c r="E75" s="200">
        <v>0</v>
      </c>
      <c r="F75" s="200">
        <v>0</v>
      </c>
      <c r="G75" s="200">
        <v>0</v>
      </c>
      <c r="H75" s="250">
        <v>1</v>
      </c>
      <c r="I75" s="250">
        <v>1</v>
      </c>
      <c r="J75" s="250">
        <v>1</v>
      </c>
      <c r="K75" s="200">
        <v>0</v>
      </c>
      <c r="L75" s="200">
        <v>0</v>
      </c>
      <c r="M75" s="200">
        <v>0</v>
      </c>
      <c r="N75" s="200">
        <v>0</v>
      </c>
      <c r="O75" s="198">
        <v>0</v>
      </c>
      <c r="P75" s="198">
        <v>0</v>
      </c>
      <c r="Q75" s="291">
        <v>0</v>
      </c>
    </row>
    <row r="76" spans="1:17" x14ac:dyDescent="0.25">
      <c r="A76" s="772"/>
      <c r="B76" s="446" t="s">
        <v>588</v>
      </c>
      <c r="C76" s="113">
        <v>0</v>
      </c>
      <c r="D76" s="399">
        <v>41513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50">
        <v>1</v>
      </c>
      <c r="L76" s="250">
        <v>1</v>
      </c>
      <c r="M76" s="200">
        <v>0</v>
      </c>
      <c r="N76" s="200">
        <v>0</v>
      </c>
      <c r="O76" s="198">
        <v>0</v>
      </c>
      <c r="P76" s="198">
        <v>0</v>
      </c>
      <c r="Q76" s="291">
        <v>0</v>
      </c>
    </row>
    <row r="77" spans="1:17" x14ac:dyDescent="0.25">
      <c r="A77" s="773"/>
      <c r="B77" s="445" t="s">
        <v>588</v>
      </c>
      <c r="C77" s="113">
        <v>0</v>
      </c>
      <c r="D77" s="198" t="s">
        <v>601</v>
      </c>
      <c r="E77" s="198">
        <v>0</v>
      </c>
      <c r="F77" s="198">
        <v>0</v>
      </c>
      <c r="G77" s="198">
        <v>0</v>
      </c>
      <c r="H77" s="198">
        <v>0</v>
      </c>
      <c r="I77" s="198">
        <v>0</v>
      </c>
      <c r="J77" s="198">
        <v>0</v>
      </c>
      <c r="K77" s="292">
        <v>1</v>
      </c>
      <c r="L77" s="292">
        <v>1</v>
      </c>
      <c r="M77" s="200">
        <v>0</v>
      </c>
      <c r="N77" s="200">
        <v>0</v>
      </c>
      <c r="O77" s="198">
        <v>0</v>
      </c>
      <c r="P77" s="198">
        <v>0</v>
      </c>
      <c r="Q77" s="291">
        <v>0</v>
      </c>
    </row>
    <row r="78" spans="1:17" ht="30.75" thickBot="1" x14ac:dyDescent="0.3">
      <c r="A78" s="166" t="s">
        <v>28</v>
      </c>
      <c r="B78" s="448" t="s">
        <v>668</v>
      </c>
      <c r="C78" s="405">
        <v>1</v>
      </c>
      <c r="D78" s="202" t="s">
        <v>669</v>
      </c>
      <c r="E78" s="302">
        <v>1</v>
      </c>
      <c r="F78" s="302">
        <v>1</v>
      </c>
      <c r="G78" s="302">
        <v>1</v>
      </c>
      <c r="H78" s="302">
        <v>1</v>
      </c>
      <c r="I78" s="302">
        <v>1</v>
      </c>
      <c r="J78" s="302">
        <v>1</v>
      </c>
      <c r="K78" s="302">
        <v>1</v>
      </c>
      <c r="L78" s="302">
        <v>1</v>
      </c>
      <c r="M78" s="302">
        <v>1</v>
      </c>
      <c r="N78" s="302">
        <v>1</v>
      </c>
      <c r="O78" s="202">
        <v>0</v>
      </c>
      <c r="P78" s="202">
        <v>0</v>
      </c>
      <c r="Q78" s="404">
        <v>0</v>
      </c>
    </row>
    <row r="79" spans="1:17" ht="25.5" customHeight="1" x14ac:dyDescent="0.25">
      <c r="A79" s="5" t="s">
        <v>93</v>
      </c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N79" s="720"/>
      <c r="O79" s="720"/>
      <c r="P79" s="720"/>
      <c r="Q79" s="721"/>
    </row>
    <row r="80" spans="1:17" ht="30" x14ac:dyDescent="0.25">
      <c r="A80" s="781" t="s">
        <v>29</v>
      </c>
      <c r="B80" s="446" t="s">
        <v>670</v>
      </c>
      <c r="C80" s="406">
        <v>1</v>
      </c>
      <c r="D80" s="407">
        <v>41627</v>
      </c>
      <c r="E80" s="250">
        <v>1</v>
      </c>
      <c r="F80" s="250">
        <v>1</v>
      </c>
      <c r="G80" s="250">
        <v>1</v>
      </c>
      <c r="H80" s="250">
        <v>1</v>
      </c>
      <c r="I80" s="250">
        <v>1</v>
      </c>
      <c r="J80" s="250">
        <v>1</v>
      </c>
      <c r="K80" s="250">
        <v>1</v>
      </c>
      <c r="L80" s="200">
        <v>0</v>
      </c>
      <c r="M80" s="250">
        <v>1</v>
      </c>
      <c r="N80" s="200">
        <v>0</v>
      </c>
      <c r="O80" s="200">
        <v>0</v>
      </c>
      <c r="P80" s="200">
        <v>0</v>
      </c>
      <c r="Q80" s="204">
        <v>0</v>
      </c>
    </row>
    <row r="81" spans="1:17" x14ac:dyDescent="0.25">
      <c r="A81" s="781"/>
      <c r="B81" s="446" t="s">
        <v>588</v>
      </c>
      <c r="C81" s="406">
        <v>1</v>
      </c>
      <c r="D81" s="407">
        <v>41627</v>
      </c>
      <c r="E81" s="250">
        <v>1</v>
      </c>
      <c r="F81" s="250">
        <v>1</v>
      </c>
      <c r="G81" s="250">
        <v>1</v>
      </c>
      <c r="H81" s="250">
        <v>1</v>
      </c>
      <c r="I81" s="250">
        <v>1</v>
      </c>
      <c r="J81" s="250">
        <v>1</v>
      </c>
      <c r="K81" s="250">
        <v>1</v>
      </c>
      <c r="L81" s="200">
        <v>0</v>
      </c>
      <c r="M81" s="250">
        <v>1</v>
      </c>
      <c r="N81" s="200">
        <v>0</v>
      </c>
      <c r="O81" s="200">
        <v>0</v>
      </c>
      <c r="P81" s="200">
        <v>0</v>
      </c>
      <c r="Q81" s="204">
        <v>0</v>
      </c>
    </row>
    <row r="82" spans="1:17" ht="26.25" customHeight="1" x14ac:dyDescent="0.25">
      <c r="A82" s="408" t="s">
        <v>30</v>
      </c>
      <c r="B82" s="446" t="s">
        <v>588</v>
      </c>
      <c r="C82" s="406">
        <v>1</v>
      </c>
      <c r="D82" s="409" t="s">
        <v>671</v>
      </c>
      <c r="E82" s="250">
        <v>1</v>
      </c>
      <c r="F82" s="200">
        <v>0</v>
      </c>
      <c r="G82" s="250">
        <v>1</v>
      </c>
      <c r="H82" s="250">
        <v>1</v>
      </c>
      <c r="I82" s="250">
        <v>1</v>
      </c>
      <c r="J82" s="250">
        <v>1</v>
      </c>
      <c r="K82" s="250">
        <v>1</v>
      </c>
      <c r="L82" s="200">
        <v>0</v>
      </c>
      <c r="M82" s="200">
        <v>0</v>
      </c>
      <c r="N82" s="200">
        <v>0</v>
      </c>
      <c r="O82" s="200">
        <v>0</v>
      </c>
      <c r="P82" s="200">
        <v>0</v>
      </c>
      <c r="Q82" s="204">
        <v>0</v>
      </c>
    </row>
    <row r="83" spans="1:17" ht="30" x14ac:dyDescent="0.25">
      <c r="A83" s="408" t="s">
        <v>31</v>
      </c>
      <c r="B83" s="446" t="s">
        <v>144</v>
      </c>
      <c r="C83" s="406">
        <v>1</v>
      </c>
      <c r="D83" s="409" t="s">
        <v>672</v>
      </c>
      <c r="E83" s="250">
        <v>1</v>
      </c>
      <c r="F83" s="250">
        <v>1</v>
      </c>
      <c r="G83" s="250">
        <v>1</v>
      </c>
      <c r="H83" s="250">
        <v>1</v>
      </c>
      <c r="I83" s="250">
        <v>1</v>
      </c>
      <c r="J83" s="250">
        <v>1</v>
      </c>
      <c r="K83" s="250">
        <v>1</v>
      </c>
      <c r="L83" s="250">
        <v>1</v>
      </c>
      <c r="M83" s="250">
        <v>1</v>
      </c>
      <c r="N83" s="250">
        <v>1</v>
      </c>
      <c r="O83" s="250">
        <v>1</v>
      </c>
      <c r="P83" s="198">
        <v>0</v>
      </c>
      <c r="Q83" s="291">
        <v>0</v>
      </c>
    </row>
    <row r="84" spans="1:17" ht="30" x14ac:dyDescent="0.25">
      <c r="A84" s="782" t="s">
        <v>87</v>
      </c>
      <c r="B84" s="446" t="s">
        <v>673</v>
      </c>
      <c r="C84" s="116">
        <v>0</v>
      </c>
      <c r="D84" s="407">
        <v>40176</v>
      </c>
      <c r="E84" s="250">
        <v>1</v>
      </c>
      <c r="F84" s="250">
        <v>1</v>
      </c>
      <c r="G84" s="250">
        <v>1</v>
      </c>
      <c r="H84" s="250">
        <v>1</v>
      </c>
      <c r="I84" s="250">
        <v>1</v>
      </c>
      <c r="J84" s="250">
        <v>1</v>
      </c>
      <c r="K84" s="250">
        <v>1</v>
      </c>
      <c r="L84" s="250">
        <v>1</v>
      </c>
      <c r="M84" s="250">
        <v>1</v>
      </c>
      <c r="N84" s="200">
        <v>0</v>
      </c>
      <c r="O84" s="200">
        <v>0</v>
      </c>
      <c r="P84" s="200">
        <v>0</v>
      </c>
      <c r="Q84" s="200">
        <v>0</v>
      </c>
    </row>
    <row r="85" spans="1:17" x14ac:dyDescent="0.25">
      <c r="A85" s="783"/>
      <c r="B85" s="446" t="s">
        <v>674</v>
      </c>
      <c r="C85" s="406">
        <v>1</v>
      </c>
      <c r="D85" s="409" t="s">
        <v>675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200">
        <v>0</v>
      </c>
      <c r="M85" s="200">
        <v>0</v>
      </c>
      <c r="N85" s="200">
        <v>0</v>
      </c>
      <c r="O85" s="250">
        <v>1</v>
      </c>
      <c r="P85" s="200">
        <v>0</v>
      </c>
      <c r="Q85" s="200">
        <v>0</v>
      </c>
    </row>
    <row r="86" spans="1:17" ht="30" x14ac:dyDescent="0.25">
      <c r="A86" s="783"/>
      <c r="B86" s="446" t="s">
        <v>676</v>
      </c>
      <c r="C86" s="406">
        <v>1</v>
      </c>
      <c r="D86" s="409" t="s">
        <v>677</v>
      </c>
      <c r="E86" s="200">
        <v>0</v>
      </c>
      <c r="F86" s="250">
        <v>1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200">
        <v>0</v>
      </c>
      <c r="M86" s="250">
        <v>1</v>
      </c>
      <c r="N86" s="200">
        <v>0</v>
      </c>
      <c r="O86" s="200">
        <v>0</v>
      </c>
      <c r="P86" s="200">
        <v>0</v>
      </c>
      <c r="Q86" s="200">
        <v>0</v>
      </c>
    </row>
    <row r="87" spans="1:17" x14ac:dyDescent="0.25">
      <c r="A87" s="783"/>
      <c r="B87" s="446" t="s">
        <v>678</v>
      </c>
      <c r="C87" s="406">
        <v>1</v>
      </c>
      <c r="D87" s="409" t="s">
        <v>679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200">
        <v>0</v>
      </c>
      <c r="M87" s="250">
        <v>1</v>
      </c>
      <c r="N87" s="200">
        <v>0</v>
      </c>
      <c r="O87" s="200">
        <v>0</v>
      </c>
      <c r="P87" s="200">
        <v>0</v>
      </c>
      <c r="Q87" s="200">
        <v>0</v>
      </c>
    </row>
    <row r="88" spans="1:17" ht="30" x14ac:dyDescent="0.25">
      <c r="A88" s="783"/>
      <c r="B88" s="446" t="s">
        <v>680</v>
      </c>
      <c r="C88" s="116">
        <v>0</v>
      </c>
      <c r="D88" s="409"/>
      <c r="E88" s="200">
        <v>0</v>
      </c>
      <c r="F88" s="250">
        <v>0</v>
      </c>
      <c r="G88" s="200">
        <v>0</v>
      </c>
      <c r="H88" s="250">
        <v>1</v>
      </c>
      <c r="I88" s="250">
        <v>1</v>
      </c>
      <c r="J88" s="250">
        <v>1</v>
      </c>
      <c r="K88" s="200">
        <v>0</v>
      </c>
      <c r="L88" s="200">
        <v>0</v>
      </c>
      <c r="M88" s="200">
        <v>0</v>
      </c>
      <c r="N88" s="200">
        <v>0</v>
      </c>
      <c r="O88" s="200">
        <v>0</v>
      </c>
      <c r="P88" s="200">
        <v>0</v>
      </c>
      <c r="Q88" s="200">
        <v>0</v>
      </c>
    </row>
    <row r="89" spans="1:17" x14ac:dyDescent="0.25">
      <c r="A89" s="784"/>
      <c r="B89" s="446" t="s">
        <v>681</v>
      </c>
      <c r="C89" s="406">
        <v>1</v>
      </c>
      <c r="D89" s="409" t="s">
        <v>682</v>
      </c>
      <c r="E89" s="200">
        <v>0</v>
      </c>
      <c r="F89" s="250">
        <v>1</v>
      </c>
      <c r="G89" s="200">
        <v>0</v>
      </c>
      <c r="H89" s="200">
        <v>0</v>
      </c>
      <c r="I89" s="200">
        <v>0</v>
      </c>
      <c r="J89" s="200">
        <v>0</v>
      </c>
      <c r="K89" s="200">
        <v>0</v>
      </c>
      <c r="L89" s="200">
        <v>0</v>
      </c>
      <c r="M89" s="200">
        <v>0</v>
      </c>
      <c r="N89" s="200">
        <v>0</v>
      </c>
      <c r="O89" s="200">
        <v>0</v>
      </c>
      <c r="P89" s="200">
        <v>0</v>
      </c>
      <c r="Q89" s="200">
        <v>0</v>
      </c>
    </row>
    <row r="90" spans="1:17" ht="30" x14ac:dyDescent="0.25">
      <c r="A90" s="782" t="s">
        <v>34</v>
      </c>
      <c r="B90" s="446" t="s">
        <v>694</v>
      </c>
      <c r="C90" s="406">
        <v>1</v>
      </c>
      <c r="D90" s="399">
        <v>40808</v>
      </c>
      <c r="E90" s="250">
        <v>1</v>
      </c>
      <c r="F90" s="200">
        <v>0</v>
      </c>
      <c r="G90" s="250">
        <v>1</v>
      </c>
      <c r="H90" s="250">
        <v>1</v>
      </c>
      <c r="I90" s="250">
        <v>1</v>
      </c>
      <c r="J90" s="250">
        <v>1</v>
      </c>
      <c r="K90" s="250">
        <v>1</v>
      </c>
      <c r="L90" s="250">
        <v>1</v>
      </c>
      <c r="M90" s="200">
        <v>0</v>
      </c>
      <c r="N90" s="200">
        <v>0</v>
      </c>
      <c r="O90" s="200">
        <v>0</v>
      </c>
      <c r="P90" s="200">
        <v>0</v>
      </c>
      <c r="Q90" s="200">
        <v>0</v>
      </c>
    </row>
    <row r="91" spans="1:17" ht="105" x14ac:dyDescent="0.25">
      <c r="A91" s="783"/>
      <c r="B91" s="445" t="s">
        <v>695</v>
      </c>
      <c r="C91" s="398">
        <v>1</v>
      </c>
      <c r="D91" s="399">
        <v>41605</v>
      </c>
      <c r="E91" s="200">
        <v>0</v>
      </c>
      <c r="F91" s="200">
        <v>0</v>
      </c>
      <c r="G91" s="200">
        <v>0</v>
      </c>
      <c r="H91" s="200">
        <v>0</v>
      </c>
      <c r="I91" s="200">
        <v>0</v>
      </c>
      <c r="J91" s="200">
        <v>0</v>
      </c>
      <c r="K91" s="200">
        <v>0</v>
      </c>
      <c r="L91" s="200">
        <v>0</v>
      </c>
      <c r="M91" s="250">
        <v>1</v>
      </c>
      <c r="N91" s="200">
        <v>0</v>
      </c>
      <c r="O91" s="200">
        <v>0</v>
      </c>
      <c r="P91" s="200">
        <v>0</v>
      </c>
      <c r="Q91" s="200">
        <v>0</v>
      </c>
    </row>
    <row r="92" spans="1:17" ht="30" x14ac:dyDescent="0.25">
      <c r="A92" s="783"/>
      <c r="B92" s="446" t="s">
        <v>696</v>
      </c>
      <c r="C92" s="398">
        <v>1</v>
      </c>
      <c r="D92" s="399">
        <v>40116</v>
      </c>
      <c r="E92" s="200">
        <v>0</v>
      </c>
      <c r="F92" s="250">
        <v>1</v>
      </c>
      <c r="G92" s="200">
        <v>0</v>
      </c>
      <c r="H92" s="200">
        <v>0</v>
      </c>
      <c r="I92" s="200">
        <v>0</v>
      </c>
      <c r="J92" s="200">
        <v>0</v>
      </c>
      <c r="K92" s="200">
        <v>0</v>
      </c>
      <c r="L92" s="200">
        <v>0</v>
      </c>
      <c r="M92" s="250">
        <v>1</v>
      </c>
      <c r="N92" s="200">
        <v>0</v>
      </c>
      <c r="O92" s="200">
        <v>0</v>
      </c>
      <c r="P92" s="200">
        <v>0</v>
      </c>
      <c r="Q92" s="200">
        <v>0</v>
      </c>
    </row>
    <row r="93" spans="1:17" ht="60" x14ac:dyDescent="0.25">
      <c r="A93" s="784"/>
      <c r="B93" s="446" t="s">
        <v>697</v>
      </c>
      <c r="C93" s="398">
        <v>1</v>
      </c>
      <c r="D93" s="399">
        <v>41961</v>
      </c>
      <c r="E93" s="200">
        <v>0</v>
      </c>
      <c r="F93" s="200">
        <v>0</v>
      </c>
      <c r="G93" s="200">
        <v>0</v>
      </c>
      <c r="H93" s="250">
        <v>1</v>
      </c>
      <c r="I93" s="250">
        <v>1</v>
      </c>
      <c r="J93" s="250">
        <v>1</v>
      </c>
      <c r="K93" s="200">
        <v>0</v>
      </c>
      <c r="L93" s="200">
        <v>0</v>
      </c>
      <c r="M93" s="250"/>
      <c r="N93" s="200">
        <v>0</v>
      </c>
      <c r="O93" s="200">
        <v>0</v>
      </c>
      <c r="P93" s="200">
        <v>0</v>
      </c>
      <c r="Q93" s="200">
        <v>0</v>
      </c>
    </row>
    <row r="94" spans="1:17" ht="28.5" customHeight="1" x14ac:dyDescent="0.25">
      <c r="A94" s="408" t="s">
        <v>36</v>
      </c>
      <c r="B94" s="446" t="s">
        <v>698</v>
      </c>
      <c r="C94" s="406">
        <v>1</v>
      </c>
      <c r="D94" s="200" t="s">
        <v>699</v>
      </c>
      <c r="E94" s="250">
        <v>1</v>
      </c>
      <c r="F94" s="200">
        <v>0</v>
      </c>
      <c r="G94" s="250">
        <v>1</v>
      </c>
      <c r="H94" s="250">
        <v>1</v>
      </c>
      <c r="I94" s="250">
        <v>1</v>
      </c>
      <c r="J94" s="250">
        <v>1</v>
      </c>
      <c r="K94" s="250">
        <v>1</v>
      </c>
      <c r="L94" s="200">
        <v>0</v>
      </c>
      <c r="M94" s="200">
        <v>0</v>
      </c>
      <c r="N94" s="200">
        <v>0</v>
      </c>
      <c r="O94" s="200">
        <v>0</v>
      </c>
      <c r="P94" s="198">
        <v>0</v>
      </c>
      <c r="Q94" s="291">
        <v>0</v>
      </c>
    </row>
    <row r="95" spans="1:17" ht="39" thickBot="1" x14ac:dyDescent="0.3">
      <c r="A95" s="408" t="s">
        <v>38</v>
      </c>
      <c r="B95" s="446" t="s">
        <v>643</v>
      </c>
      <c r="C95" s="406">
        <v>1</v>
      </c>
      <c r="D95" s="200" t="s">
        <v>714</v>
      </c>
      <c r="E95" s="250">
        <v>1</v>
      </c>
      <c r="F95" s="200">
        <v>0</v>
      </c>
      <c r="G95" s="200">
        <v>0</v>
      </c>
      <c r="H95" s="250">
        <v>1</v>
      </c>
      <c r="I95" s="250">
        <v>1</v>
      </c>
      <c r="J95" s="250">
        <v>1</v>
      </c>
      <c r="K95" s="250">
        <v>1</v>
      </c>
      <c r="L95" s="250">
        <v>1</v>
      </c>
      <c r="M95" s="200">
        <v>0</v>
      </c>
      <c r="N95" s="200">
        <v>0</v>
      </c>
      <c r="O95" s="200">
        <v>0</v>
      </c>
      <c r="P95" s="198">
        <v>0</v>
      </c>
      <c r="Q95" s="291">
        <v>0</v>
      </c>
    </row>
    <row r="96" spans="1:17" ht="44.25" customHeight="1" x14ac:dyDescent="0.25">
      <c r="A96" s="106" t="s">
        <v>94</v>
      </c>
      <c r="B96" s="720"/>
      <c r="C96" s="720"/>
      <c r="D96" s="720"/>
      <c r="E96" s="720"/>
      <c r="F96" s="720"/>
      <c r="G96" s="720"/>
      <c r="H96" s="720"/>
      <c r="I96" s="720"/>
      <c r="J96" s="720"/>
      <c r="K96" s="720"/>
      <c r="L96" s="720"/>
      <c r="M96" s="720"/>
      <c r="N96" s="720"/>
      <c r="O96" s="720"/>
      <c r="P96" s="720"/>
      <c r="Q96" s="721"/>
    </row>
    <row r="97" spans="1:17" ht="30" x14ac:dyDescent="0.25">
      <c r="A97" s="340" t="s">
        <v>41</v>
      </c>
      <c r="B97" s="446" t="s">
        <v>617</v>
      </c>
      <c r="C97" s="398">
        <v>1</v>
      </c>
      <c r="D97" s="200" t="s">
        <v>724</v>
      </c>
      <c r="E97" s="250">
        <v>1</v>
      </c>
      <c r="F97" s="250">
        <v>1</v>
      </c>
      <c r="G97" s="250">
        <v>1</v>
      </c>
      <c r="H97" s="250">
        <v>1</v>
      </c>
      <c r="I97" s="250">
        <v>1</v>
      </c>
      <c r="J97" s="250">
        <v>1</v>
      </c>
      <c r="K97" s="250">
        <v>1</v>
      </c>
      <c r="L97" s="250">
        <v>1</v>
      </c>
      <c r="M97" s="250">
        <v>1</v>
      </c>
      <c r="N97" s="250">
        <v>1</v>
      </c>
      <c r="O97" s="250">
        <v>1</v>
      </c>
      <c r="P97" s="200">
        <v>0</v>
      </c>
      <c r="Q97" s="200">
        <v>0</v>
      </c>
    </row>
    <row r="98" spans="1:17" ht="25.5" x14ac:dyDescent="0.25">
      <c r="A98" s="72" t="s">
        <v>42</v>
      </c>
      <c r="B98" s="446" t="s">
        <v>725</v>
      </c>
      <c r="C98" s="398">
        <v>1</v>
      </c>
      <c r="D98" s="200" t="s">
        <v>724</v>
      </c>
      <c r="E98" s="250">
        <v>1</v>
      </c>
      <c r="F98" s="250">
        <v>1</v>
      </c>
      <c r="G98" s="250">
        <v>1</v>
      </c>
      <c r="H98" s="250">
        <v>1</v>
      </c>
      <c r="I98" s="250">
        <v>1</v>
      </c>
      <c r="J98" s="250">
        <v>1</v>
      </c>
      <c r="K98" s="250">
        <v>1</v>
      </c>
      <c r="L98" s="250">
        <v>1</v>
      </c>
      <c r="M98" s="250">
        <v>1</v>
      </c>
      <c r="N98" s="250">
        <v>1</v>
      </c>
      <c r="O98" s="250">
        <v>1</v>
      </c>
      <c r="P98" s="200">
        <v>0</v>
      </c>
      <c r="Q98" s="200">
        <v>0</v>
      </c>
    </row>
    <row r="99" spans="1:17" ht="30" x14ac:dyDescent="0.25">
      <c r="A99" s="100" t="s">
        <v>40</v>
      </c>
      <c r="B99" s="446" t="s">
        <v>617</v>
      </c>
      <c r="C99" s="398">
        <v>1</v>
      </c>
      <c r="D99" s="200" t="s">
        <v>724</v>
      </c>
      <c r="E99" s="250">
        <v>1</v>
      </c>
      <c r="F99" s="250">
        <v>1</v>
      </c>
      <c r="G99" s="250">
        <v>1</v>
      </c>
      <c r="H99" s="250">
        <v>1</v>
      </c>
      <c r="I99" s="250">
        <v>1</v>
      </c>
      <c r="J99" s="250">
        <v>1</v>
      </c>
      <c r="K99" s="250">
        <v>1</v>
      </c>
      <c r="L99" s="250">
        <v>1</v>
      </c>
      <c r="M99" s="250">
        <v>1</v>
      </c>
      <c r="N99" s="250">
        <v>1</v>
      </c>
      <c r="O99" s="250">
        <v>1</v>
      </c>
      <c r="P99" s="200">
        <v>0</v>
      </c>
      <c r="Q99" s="200">
        <v>0</v>
      </c>
    </row>
    <row r="100" spans="1:17" ht="25.5" x14ac:dyDescent="0.25">
      <c r="A100" s="340" t="s">
        <v>43</v>
      </c>
      <c r="B100" s="446" t="s">
        <v>588</v>
      </c>
      <c r="C100" s="398">
        <v>1</v>
      </c>
      <c r="D100" s="200" t="s">
        <v>724</v>
      </c>
      <c r="E100" s="250">
        <v>1</v>
      </c>
      <c r="F100" s="250">
        <v>1</v>
      </c>
      <c r="G100" s="250">
        <v>1</v>
      </c>
      <c r="H100" s="250">
        <v>1</v>
      </c>
      <c r="I100" s="250">
        <v>1</v>
      </c>
      <c r="J100" s="250">
        <v>1</v>
      </c>
      <c r="K100" s="250">
        <v>1</v>
      </c>
      <c r="L100" s="250">
        <v>1</v>
      </c>
      <c r="M100" s="250">
        <v>1</v>
      </c>
      <c r="N100" s="250">
        <v>1</v>
      </c>
      <c r="O100" s="250">
        <v>1</v>
      </c>
      <c r="P100" s="200">
        <v>0</v>
      </c>
      <c r="Q100" s="200">
        <v>0</v>
      </c>
    </row>
    <row r="101" spans="1:17" ht="26.25" thickBot="1" x14ac:dyDescent="0.3">
      <c r="A101" s="342" t="s">
        <v>44</v>
      </c>
      <c r="B101" s="446" t="s">
        <v>725</v>
      </c>
      <c r="C101" s="398">
        <v>1</v>
      </c>
      <c r="D101" s="200" t="s">
        <v>724</v>
      </c>
      <c r="E101" s="250">
        <v>1</v>
      </c>
      <c r="F101" s="250">
        <v>1</v>
      </c>
      <c r="G101" s="250">
        <v>1</v>
      </c>
      <c r="H101" s="250">
        <v>1</v>
      </c>
      <c r="I101" s="250">
        <v>1</v>
      </c>
      <c r="J101" s="250">
        <v>1</v>
      </c>
      <c r="K101" s="250">
        <v>1</v>
      </c>
      <c r="L101" s="250">
        <v>1</v>
      </c>
      <c r="M101" s="250">
        <v>1</v>
      </c>
      <c r="N101" s="250">
        <v>1</v>
      </c>
      <c r="O101" s="250">
        <v>1</v>
      </c>
      <c r="P101" s="200">
        <v>0</v>
      </c>
      <c r="Q101" s="200">
        <v>0</v>
      </c>
    </row>
    <row r="102" spans="1:17" ht="36.75" customHeight="1" x14ac:dyDescent="0.25">
      <c r="A102" s="5" t="s">
        <v>95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1"/>
    </row>
    <row r="103" spans="1:17" ht="30" x14ac:dyDescent="0.25">
      <c r="A103" s="386" t="s">
        <v>45</v>
      </c>
      <c r="B103" s="446" t="s">
        <v>726</v>
      </c>
      <c r="C103" s="406">
        <v>1</v>
      </c>
      <c r="D103" s="200" t="s">
        <v>727</v>
      </c>
      <c r="E103" s="250">
        <v>1</v>
      </c>
      <c r="F103" s="250">
        <v>1</v>
      </c>
      <c r="G103" s="250">
        <v>1</v>
      </c>
      <c r="H103" s="250">
        <v>1</v>
      </c>
      <c r="I103" s="250">
        <v>1</v>
      </c>
      <c r="J103" s="250">
        <v>1</v>
      </c>
      <c r="K103" s="250">
        <v>1</v>
      </c>
      <c r="L103" s="250">
        <v>1</v>
      </c>
      <c r="M103" s="250">
        <v>1</v>
      </c>
      <c r="N103" s="200">
        <v>0</v>
      </c>
      <c r="O103" s="198">
        <v>0</v>
      </c>
      <c r="P103" s="250">
        <v>1</v>
      </c>
      <c r="Q103" s="204">
        <v>0</v>
      </c>
    </row>
    <row r="104" spans="1:17" ht="30" x14ac:dyDescent="0.25">
      <c r="A104" s="785" t="s">
        <v>46</v>
      </c>
      <c r="B104" s="446" t="s">
        <v>164</v>
      </c>
      <c r="C104" s="406">
        <v>1</v>
      </c>
      <c r="D104" s="200" t="s">
        <v>728</v>
      </c>
      <c r="E104" s="250">
        <v>1</v>
      </c>
      <c r="F104" s="250">
        <v>1</v>
      </c>
      <c r="G104" s="250">
        <v>1</v>
      </c>
      <c r="H104" s="200">
        <v>0</v>
      </c>
      <c r="I104" s="200">
        <v>0</v>
      </c>
      <c r="J104" s="200">
        <v>0</v>
      </c>
      <c r="K104" s="200">
        <v>0</v>
      </c>
      <c r="L104" s="200">
        <v>0</v>
      </c>
      <c r="M104" s="200">
        <v>0</v>
      </c>
      <c r="N104" s="200">
        <v>0</v>
      </c>
      <c r="O104" s="198">
        <v>0</v>
      </c>
      <c r="P104" s="200">
        <v>0</v>
      </c>
      <c r="Q104" s="204">
        <v>0</v>
      </c>
    </row>
    <row r="105" spans="1:17" ht="48.75" customHeight="1" x14ac:dyDescent="0.25">
      <c r="A105" s="786"/>
      <c r="B105" s="446" t="s">
        <v>729</v>
      </c>
      <c r="C105" s="116">
        <v>0</v>
      </c>
      <c r="D105" s="409" t="s">
        <v>84</v>
      </c>
      <c r="E105" s="200">
        <v>0</v>
      </c>
      <c r="F105" s="200">
        <v>0</v>
      </c>
      <c r="G105" s="200">
        <v>0</v>
      </c>
      <c r="H105" s="250">
        <v>1</v>
      </c>
      <c r="I105" s="250">
        <v>1</v>
      </c>
      <c r="J105" s="250">
        <v>1</v>
      </c>
      <c r="K105" s="200">
        <v>0</v>
      </c>
      <c r="L105" s="200">
        <v>0</v>
      </c>
      <c r="M105" s="200">
        <v>0</v>
      </c>
      <c r="N105" s="200">
        <v>0</v>
      </c>
      <c r="O105" s="198">
        <v>0</v>
      </c>
      <c r="P105" s="200">
        <v>0</v>
      </c>
      <c r="Q105" s="204">
        <v>0</v>
      </c>
    </row>
    <row r="106" spans="1:17" ht="30" x14ac:dyDescent="0.25">
      <c r="A106" s="787"/>
      <c r="B106" s="446" t="s">
        <v>730</v>
      </c>
      <c r="C106" s="116">
        <v>0</v>
      </c>
      <c r="D106" s="409" t="s">
        <v>88</v>
      </c>
      <c r="E106" s="200">
        <v>0</v>
      </c>
      <c r="F106" s="200">
        <v>0</v>
      </c>
      <c r="G106" s="200">
        <v>0</v>
      </c>
      <c r="H106" s="200">
        <v>0</v>
      </c>
      <c r="I106" s="200">
        <v>0</v>
      </c>
      <c r="J106" s="200">
        <v>0</v>
      </c>
      <c r="K106" s="250">
        <v>1</v>
      </c>
      <c r="L106" s="250">
        <v>1</v>
      </c>
      <c r="M106" s="250">
        <v>1</v>
      </c>
      <c r="N106" s="250">
        <v>1</v>
      </c>
      <c r="O106" s="198">
        <v>0</v>
      </c>
      <c r="P106" s="200">
        <v>0</v>
      </c>
      <c r="Q106" s="204">
        <v>0</v>
      </c>
    </row>
    <row r="107" spans="1:17" ht="30" x14ac:dyDescent="0.25">
      <c r="A107" s="788" t="s">
        <v>47</v>
      </c>
      <c r="B107" s="446" t="s">
        <v>729</v>
      </c>
      <c r="C107" s="406">
        <v>1</v>
      </c>
      <c r="D107" s="200" t="s">
        <v>731</v>
      </c>
      <c r="E107" s="250">
        <v>1</v>
      </c>
      <c r="F107" s="250">
        <v>1</v>
      </c>
      <c r="G107" s="250">
        <v>1</v>
      </c>
      <c r="H107" s="250">
        <v>1</v>
      </c>
      <c r="I107" s="250">
        <v>1</v>
      </c>
      <c r="J107" s="250">
        <v>1</v>
      </c>
      <c r="K107" s="250">
        <v>1</v>
      </c>
      <c r="L107" s="250">
        <v>1</v>
      </c>
      <c r="M107" s="250">
        <v>1</v>
      </c>
      <c r="N107" s="250">
        <v>1</v>
      </c>
      <c r="O107" s="198">
        <v>0</v>
      </c>
      <c r="P107" s="200">
        <v>0</v>
      </c>
      <c r="Q107" s="204">
        <v>0</v>
      </c>
    </row>
    <row r="108" spans="1:17" x14ac:dyDescent="0.25">
      <c r="A108" s="788"/>
      <c r="B108" s="446" t="s">
        <v>732</v>
      </c>
      <c r="C108" s="116">
        <v>0</v>
      </c>
      <c r="D108" s="409" t="s">
        <v>84</v>
      </c>
      <c r="E108" s="250">
        <v>1</v>
      </c>
      <c r="F108" s="250">
        <v>1</v>
      </c>
      <c r="G108" s="250">
        <v>1</v>
      </c>
      <c r="H108" s="200">
        <v>0</v>
      </c>
      <c r="I108" s="200">
        <v>0</v>
      </c>
      <c r="J108" s="200">
        <v>0</v>
      </c>
      <c r="K108" s="250">
        <v>1</v>
      </c>
      <c r="L108" s="250">
        <v>1</v>
      </c>
      <c r="M108" s="200">
        <v>0</v>
      </c>
      <c r="N108" s="200">
        <v>0</v>
      </c>
      <c r="O108" s="198">
        <v>0</v>
      </c>
      <c r="P108" s="200">
        <v>0</v>
      </c>
      <c r="Q108" s="204">
        <v>0</v>
      </c>
    </row>
    <row r="109" spans="1:17" ht="25.5" x14ac:dyDescent="0.25">
      <c r="A109" s="785" t="s">
        <v>48</v>
      </c>
      <c r="B109" s="446" t="s">
        <v>732</v>
      </c>
      <c r="C109" s="406">
        <v>1</v>
      </c>
      <c r="D109" s="200" t="s">
        <v>733</v>
      </c>
      <c r="E109" s="250">
        <v>1</v>
      </c>
      <c r="F109" s="250">
        <v>1</v>
      </c>
      <c r="G109" s="250">
        <v>1</v>
      </c>
      <c r="H109" s="200">
        <v>0</v>
      </c>
      <c r="I109" s="200">
        <v>0</v>
      </c>
      <c r="J109" s="200">
        <v>0</v>
      </c>
      <c r="K109" s="250">
        <v>1</v>
      </c>
      <c r="L109" s="250">
        <v>1</v>
      </c>
      <c r="M109" s="200">
        <v>0</v>
      </c>
      <c r="N109" s="200">
        <v>0</v>
      </c>
      <c r="O109" s="198">
        <v>0</v>
      </c>
      <c r="P109" s="200">
        <v>0</v>
      </c>
      <c r="Q109" s="204">
        <v>0</v>
      </c>
    </row>
    <row r="110" spans="1:17" ht="51" x14ac:dyDescent="0.25">
      <c r="A110" s="787"/>
      <c r="B110" s="446" t="s">
        <v>729</v>
      </c>
      <c r="C110" s="406">
        <v>1</v>
      </c>
      <c r="D110" s="200" t="s">
        <v>734</v>
      </c>
      <c r="E110" s="250">
        <v>1</v>
      </c>
      <c r="F110" s="250">
        <v>1</v>
      </c>
      <c r="G110" s="200">
        <v>0</v>
      </c>
      <c r="H110" s="250">
        <v>1</v>
      </c>
      <c r="I110" s="250">
        <v>1</v>
      </c>
      <c r="J110" s="250">
        <v>1</v>
      </c>
      <c r="K110" s="200">
        <v>0</v>
      </c>
      <c r="L110" s="200">
        <v>0</v>
      </c>
      <c r="M110" s="200">
        <v>0</v>
      </c>
      <c r="N110" s="200">
        <v>0</v>
      </c>
      <c r="O110" s="198">
        <v>0</v>
      </c>
      <c r="P110" s="200">
        <v>0</v>
      </c>
      <c r="Q110" s="204">
        <v>0</v>
      </c>
    </row>
    <row r="111" spans="1:17" ht="25.5" x14ac:dyDescent="0.25">
      <c r="A111" s="391" t="s">
        <v>49</v>
      </c>
      <c r="B111" s="446" t="s">
        <v>735</v>
      </c>
      <c r="C111" s="406">
        <v>1</v>
      </c>
      <c r="D111" s="200" t="s">
        <v>736</v>
      </c>
      <c r="E111" s="250">
        <v>1</v>
      </c>
      <c r="F111" s="200">
        <v>0</v>
      </c>
      <c r="G111" s="200">
        <v>0</v>
      </c>
      <c r="H111" s="250">
        <v>1</v>
      </c>
      <c r="I111" s="250">
        <v>1</v>
      </c>
      <c r="J111" s="250">
        <v>1</v>
      </c>
      <c r="K111" s="250">
        <v>1</v>
      </c>
      <c r="L111" s="250">
        <v>1</v>
      </c>
      <c r="M111" s="200">
        <v>0</v>
      </c>
      <c r="N111" s="200">
        <v>0</v>
      </c>
      <c r="O111" s="198">
        <v>0</v>
      </c>
      <c r="P111" s="200">
        <v>0</v>
      </c>
      <c r="Q111" s="204">
        <v>0</v>
      </c>
    </row>
    <row r="112" spans="1:17" ht="30" x14ac:dyDescent="0.25">
      <c r="A112" s="785" t="s">
        <v>50</v>
      </c>
      <c r="B112" s="446" t="s">
        <v>172</v>
      </c>
      <c r="C112" s="406">
        <v>1</v>
      </c>
      <c r="D112" s="198" t="s">
        <v>737</v>
      </c>
      <c r="E112" s="250">
        <v>1</v>
      </c>
      <c r="F112" s="250">
        <v>1</v>
      </c>
      <c r="G112" s="200">
        <v>0</v>
      </c>
      <c r="H112" s="250">
        <v>1</v>
      </c>
      <c r="I112" s="250">
        <v>1</v>
      </c>
      <c r="J112" s="250">
        <v>1</v>
      </c>
      <c r="K112" s="250">
        <v>1</v>
      </c>
      <c r="L112" s="250">
        <v>1</v>
      </c>
      <c r="M112" s="250">
        <v>1</v>
      </c>
      <c r="N112" s="250">
        <v>1</v>
      </c>
      <c r="O112" s="198">
        <v>0</v>
      </c>
      <c r="P112" s="200">
        <v>0</v>
      </c>
      <c r="Q112" s="204">
        <v>0</v>
      </c>
    </row>
    <row r="113" spans="1:17" ht="38.25" x14ac:dyDescent="0.25">
      <c r="A113" s="786"/>
      <c r="B113" s="446" t="s">
        <v>738</v>
      </c>
      <c r="C113" s="406">
        <v>1</v>
      </c>
      <c r="D113" s="198" t="s">
        <v>739</v>
      </c>
      <c r="E113" s="200">
        <v>0</v>
      </c>
      <c r="F113" s="200">
        <v>0</v>
      </c>
      <c r="G113" s="250">
        <v>1</v>
      </c>
      <c r="H113" s="200">
        <v>0</v>
      </c>
      <c r="I113" s="200">
        <v>0</v>
      </c>
      <c r="J113" s="200">
        <v>0</v>
      </c>
      <c r="K113" s="200">
        <v>0</v>
      </c>
      <c r="L113" s="200">
        <v>0</v>
      </c>
      <c r="M113" s="200">
        <v>0</v>
      </c>
      <c r="N113" s="200">
        <v>0</v>
      </c>
      <c r="O113" s="198">
        <v>0</v>
      </c>
      <c r="P113" s="200">
        <v>0</v>
      </c>
      <c r="Q113" s="273">
        <v>1</v>
      </c>
    </row>
    <row r="114" spans="1:17" ht="51.75" thickBot="1" x14ac:dyDescent="0.3">
      <c r="A114" s="793"/>
      <c r="B114" s="450" t="s">
        <v>740</v>
      </c>
      <c r="C114" s="412">
        <v>1</v>
      </c>
      <c r="D114" s="413" t="s">
        <v>741</v>
      </c>
      <c r="E114" s="220">
        <v>0</v>
      </c>
      <c r="F114" s="220">
        <v>0</v>
      </c>
      <c r="G114" s="220">
        <v>0</v>
      </c>
      <c r="H114" s="220">
        <v>0</v>
      </c>
      <c r="I114" s="220">
        <v>0</v>
      </c>
      <c r="J114" s="220">
        <v>0</v>
      </c>
      <c r="K114" s="220">
        <v>0</v>
      </c>
      <c r="L114" s="220">
        <v>0</v>
      </c>
      <c r="M114" s="414">
        <v>1</v>
      </c>
      <c r="N114" s="220">
        <v>0</v>
      </c>
      <c r="O114" s="202">
        <v>0</v>
      </c>
      <c r="P114" s="220">
        <v>0</v>
      </c>
      <c r="Q114" s="415">
        <v>0</v>
      </c>
    </row>
    <row r="115" spans="1:17" ht="30" customHeight="1" x14ac:dyDescent="0.25">
      <c r="A115" s="416" t="s">
        <v>96</v>
      </c>
      <c r="B115" s="794"/>
      <c r="C115" s="795"/>
      <c r="D115" s="795"/>
      <c r="E115" s="795"/>
      <c r="F115" s="795"/>
      <c r="G115" s="795"/>
      <c r="H115" s="795"/>
      <c r="I115" s="795"/>
      <c r="J115" s="795"/>
      <c r="K115" s="795"/>
      <c r="L115" s="795"/>
      <c r="M115" s="795"/>
      <c r="N115" s="795"/>
      <c r="O115" s="795"/>
      <c r="P115" s="795"/>
      <c r="Q115" s="796"/>
    </row>
    <row r="116" spans="1:17" ht="45" x14ac:dyDescent="0.25">
      <c r="A116" s="162" t="s">
        <v>51</v>
      </c>
      <c r="B116" s="445" t="s">
        <v>742</v>
      </c>
      <c r="C116" s="397">
        <v>1</v>
      </c>
      <c r="D116" s="198" t="s">
        <v>743</v>
      </c>
      <c r="E116" s="292">
        <v>1</v>
      </c>
      <c r="F116" s="292">
        <v>1</v>
      </c>
      <c r="G116" s="292">
        <v>1</v>
      </c>
      <c r="H116" s="292">
        <v>1</v>
      </c>
      <c r="I116" s="292">
        <v>1</v>
      </c>
      <c r="J116" s="292">
        <v>1</v>
      </c>
      <c r="K116" s="292">
        <v>1</v>
      </c>
      <c r="L116" s="198">
        <v>0</v>
      </c>
      <c r="M116" s="292">
        <v>1</v>
      </c>
      <c r="N116" s="292">
        <v>1</v>
      </c>
      <c r="O116" s="198">
        <v>0</v>
      </c>
      <c r="P116" s="198">
        <v>0</v>
      </c>
      <c r="Q116" s="291">
        <v>0</v>
      </c>
    </row>
    <row r="117" spans="1:17" ht="30" x14ac:dyDescent="0.25">
      <c r="A117" s="417" t="s">
        <v>52</v>
      </c>
      <c r="B117" s="451" t="s">
        <v>174</v>
      </c>
      <c r="C117" s="418">
        <v>1</v>
      </c>
      <c r="D117" s="419" t="s">
        <v>744</v>
      </c>
      <c r="E117" s="420">
        <v>1</v>
      </c>
      <c r="F117" s="420">
        <v>1</v>
      </c>
      <c r="G117" s="420">
        <v>1</v>
      </c>
      <c r="H117" s="420">
        <v>1</v>
      </c>
      <c r="I117" s="420">
        <v>1</v>
      </c>
      <c r="J117" s="420">
        <v>1</v>
      </c>
      <c r="K117" s="420">
        <v>1</v>
      </c>
      <c r="L117" s="419">
        <v>0</v>
      </c>
      <c r="M117" s="420">
        <v>1</v>
      </c>
      <c r="N117" s="420">
        <v>1</v>
      </c>
      <c r="O117" s="198">
        <v>0</v>
      </c>
      <c r="P117" s="198">
        <v>0</v>
      </c>
      <c r="Q117" s="291">
        <v>0</v>
      </c>
    </row>
    <row r="118" spans="1:17" ht="30" x14ac:dyDescent="0.25">
      <c r="A118" s="162" t="s">
        <v>53</v>
      </c>
      <c r="B118" s="445" t="s">
        <v>745</v>
      </c>
      <c r="C118" s="397">
        <v>1</v>
      </c>
      <c r="D118" s="198" t="s">
        <v>746</v>
      </c>
      <c r="E118" s="292">
        <v>1</v>
      </c>
      <c r="F118" s="292">
        <v>1</v>
      </c>
      <c r="G118" s="292">
        <v>1</v>
      </c>
      <c r="H118" s="292">
        <v>1</v>
      </c>
      <c r="I118" s="292">
        <v>1</v>
      </c>
      <c r="J118" s="292">
        <v>1</v>
      </c>
      <c r="K118" s="292">
        <v>1</v>
      </c>
      <c r="L118" s="198">
        <v>0</v>
      </c>
      <c r="M118" s="292">
        <v>1</v>
      </c>
      <c r="N118" s="292">
        <v>1</v>
      </c>
      <c r="O118" s="198">
        <v>0</v>
      </c>
      <c r="P118" s="198">
        <v>0</v>
      </c>
      <c r="Q118" s="291">
        <v>0</v>
      </c>
    </row>
    <row r="119" spans="1:17" ht="30" x14ac:dyDescent="0.25">
      <c r="A119" s="162" t="s">
        <v>55</v>
      </c>
      <c r="B119" s="445" t="s">
        <v>757</v>
      </c>
      <c r="C119" s="397">
        <v>1</v>
      </c>
      <c r="D119" s="198" t="s">
        <v>758</v>
      </c>
      <c r="E119" s="292">
        <v>1</v>
      </c>
      <c r="F119" s="292">
        <v>1</v>
      </c>
      <c r="G119" s="292">
        <v>1</v>
      </c>
      <c r="H119" s="292">
        <v>1</v>
      </c>
      <c r="I119" s="292">
        <v>1</v>
      </c>
      <c r="J119" s="292">
        <v>1</v>
      </c>
      <c r="K119" s="292">
        <v>1</v>
      </c>
      <c r="L119" s="198">
        <v>0</v>
      </c>
      <c r="M119" s="292">
        <v>1</v>
      </c>
      <c r="N119" s="292">
        <v>1</v>
      </c>
      <c r="O119" s="198">
        <v>0</v>
      </c>
      <c r="P119" s="198">
        <v>0</v>
      </c>
      <c r="Q119" s="291">
        <v>0</v>
      </c>
    </row>
    <row r="120" spans="1:17" ht="30" x14ac:dyDescent="0.25">
      <c r="A120" s="162" t="s">
        <v>57</v>
      </c>
      <c r="B120" s="445" t="s">
        <v>182</v>
      </c>
      <c r="C120" s="397">
        <v>1</v>
      </c>
      <c r="D120" s="198" t="s">
        <v>762</v>
      </c>
      <c r="E120" s="292">
        <v>1</v>
      </c>
      <c r="F120" s="292">
        <v>1</v>
      </c>
      <c r="G120" s="292">
        <v>1</v>
      </c>
      <c r="H120" s="292">
        <v>1</v>
      </c>
      <c r="I120" s="292">
        <v>1</v>
      </c>
      <c r="J120" s="292">
        <v>1</v>
      </c>
      <c r="K120" s="292">
        <v>1</v>
      </c>
      <c r="L120" s="198">
        <v>0</v>
      </c>
      <c r="M120" s="292">
        <v>1</v>
      </c>
      <c r="N120" s="292">
        <v>1</v>
      </c>
      <c r="O120" s="198">
        <v>0</v>
      </c>
      <c r="P120" s="198">
        <v>0</v>
      </c>
      <c r="Q120" s="291">
        <v>0</v>
      </c>
    </row>
    <row r="121" spans="1:17" ht="38.25" x14ac:dyDescent="0.25">
      <c r="A121" s="777" t="s">
        <v>766</v>
      </c>
      <c r="B121" s="445" t="s">
        <v>767</v>
      </c>
      <c r="C121" s="397">
        <v>1</v>
      </c>
      <c r="D121" s="198" t="s">
        <v>768</v>
      </c>
      <c r="E121" s="292">
        <v>1</v>
      </c>
      <c r="F121" s="292">
        <v>1</v>
      </c>
      <c r="G121" s="292">
        <v>1</v>
      </c>
      <c r="H121" s="292">
        <v>1</v>
      </c>
      <c r="I121" s="292">
        <v>1</v>
      </c>
      <c r="J121" s="292">
        <v>1</v>
      </c>
      <c r="K121" s="292">
        <v>1</v>
      </c>
      <c r="L121" s="198">
        <v>0</v>
      </c>
      <c r="M121" s="292">
        <v>1</v>
      </c>
      <c r="N121" s="292">
        <v>1</v>
      </c>
      <c r="O121" s="198">
        <v>0</v>
      </c>
      <c r="P121" s="198">
        <v>0</v>
      </c>
      <c r="Q121" s="291">
        <v>0</v>
      </c>
    </row>
    <row r="122" spans="1:17" x14ac:dyDescent="0.25">
      <c r="A122" s="779"/>
      <c r="B122" s="445" t="s">
        <v>769</v>
      </c>
      <c r="C122" s="397">
        <v>1</v>
      </c>
      <c r="D122" s="292"/>
      <c r="E122" s="292">
        <v>1</v>
      </c>
      <c r="F122" s="292">
        <v>1</v>
      </c>
      <c r="G122" s="292">
        <v>1</v>
      </c>
      <c r="H122" s="292">
        <v>1</v>
      </c>
      <c r="I122" s="292">
        <v>1</v>
      </c>
      <c r="J122" s="292">
        <v>1</v>
      </c>
      <c r="K122" s="292">
        <v>1</v>
      </c>
      <c r="L122" s="198">
        <v>0</v>
      </c>
      <c r="M122" s="292">
        <v>1</v>
      </c>
      <c r="N122" s="292">
        <v>1</v>
      </c>
      <c r="O122" s="198">
        <v>0</v>
      </c>
      <c r="P122" s="198">
        <v>0</v>
      </c>
      <c r="Q122" s="291">
        <v>0</v>
      </c>
    </row>
    <row r="123" spans="1:17" ht="30.75" thickBot="1" x14ac:dyDescent="0.3">
      <c r="A123" s="162" t="s">
        <v>60</v>
      </c>
      <c r="B123" s="445" t="s">
        <v>770</v>
      </c>
      <c r="C123" s="397">
        <v>1</v>
      </c>
      <c r="D123" s="198" t="s">
        <v>771</v>
      </c>
      <c r="E123" s="292">
        <v>1</v>
      </c>
      <c r="F123" s="292">
        <v>1</v>
      </c>
      <c r="G123" s="292">
        <v>1</v>
      </c>
      <c r="H123" s="292">
        <v>1</v>
      </c>
      <c r="I123" s="292">
        <v>1</v>
      </c>
      <c r="J123" s="292">
        <v>1</v>
      </c>
      <c r="K123" s="292">
        <v>1</v>
      </c>
      <c r="L123" s="198">
        <v>0</v>
      </c>
      <c r="M123" s="292">
        <v>1</v>
      </c>
      <c r="N123" s="292">
        <v>1</v>
      </c>
      <c r="O123" s="198">
        <v>0</v>
      </c>
      <c r="P123" s="198">
        <v>0</v>
      </c>
      <c r="Q123" s="291">
        <v>0</v>
      </c>
    </row>
    <row r="124" spans="1:17" ht="27.75" customHeight="1" x14ac:dyDescent="0.25">
      <c r="A124" s="5" t="s">
        <v>99</v>
      </c>
      <c r="B124" s="789"/>
      <c r="C124" s="790"/>
      <c r="D124" s="790"/>
      <c r="E124" s="790"/>
      <c r="F124" s="790"/>
      <c r="G124" s="790"/>
      <c r="H124" s="790"/>
      <c r="I124" s="790"/>
      <c r="J124" s="790"/>
      <c r="K124" s="790"/>
      <c r="L124" s="790"/>
      <c r="M124" s="790"/>
      <c r="N124" s="790"/>
      <c r="O124" s="790"/>
      <c r="P124" s="790"/>
      <c r="Q124" s="791"/>
    </row>
    <row r="125" spans="1:17" ht="61.5" customHeight="1" x14ac:dyDescent="0.25">
      <c r="A125" s="785" t="s">
        <v>23</v>
      </c>
      <c r="B125" s="455" t="s">
        <v>633</v>
      </c>
      <c r="C125" s="460">
        <v>0</v>
      </c>
      <c r="D125" s="457" t="s">
        <v>634</v>
      </c>
      <c r="E125" s="457">
        <v>0</v>
      </c>
      <c r="F125" s="457">
        <v>0</v>
      </c>
      <c r="G125" s="457">
        <v>0</v>
      </c>
      <c r="H125" s="457">
        <v>0</v>
      </c>
      <c r="I125" s="457">
        <v>0</v>
      </c>
      <c r="J125" s="457">
        <v>0</v>
      </c>
      <c r="K125" s="457">
        <v>0</v>
      </c>
      <c r="L125" s="457">
        <v>0</v>
      </c>
      <c r="M125" s="457">
        <v>0</v>
      </c>
      <c r="N125" s="457">
        <v>0</v>
      </c>
      <c r="O125" s="458">
        <v>1</v>
      </c>
      <c r="P125" s="457">
        <v>0</v>
      </c>
      <c r="Q125" s="459">
        <v>0</v>
      </c>
    </row>
    <row r="126" spans="1:17" ht="66" customHeight="1" x14ac:dyDescent="0.25">
      <c r="A126" s="786"/>
      <c r="B126" s="455" t="s">
        <v>635</v>
      </c>
      <c r="C126" s="460">
        <v>0</v>
      </c>
      <c r="D126" s="457" t="s">
        <v>636</v>
      </c>
      <c r="E126" s="457">
        <v>0</v>
      </c>
      <c r="F126" s="457">
        <v>0</v>
      </c>
      <c r="G126" s="457">
        <v>0</v>
      </c>
      <c r="H126" s="457">
        <v>0</v>
      </c>
      <c r="I126" s="457">
        <v>0</v>
      </c>
      <c r="J126" s="457">
        <v>0</v>
      </c>
      <c r="K126" s="457">
        <v>0</v>
      </c>
      <c r="L126" s="457">
        <v>0</v>
      </c>
      <c r="M126" s="457">
        <v>0</v>
      </c>
      <c r="N126" s="457">
        <v>0</v>
      </c>
      <c r="O126" s="458">
        <v>1</v>
      </c>
      <c r="P126" s="457">
        <v>0</v>
      </c>
      <c r="Q126" s="459">
        <v>0</v>
      </c>
    </row>
    <row r="127" spans="1:17" ht="66.75" customHeight="1" x14ac:dyDescent="0.25">
      <c r="A127" s="786"/>
      <c r="B127" s="455" t="s">
        <v>637</v>
      </c>
      <c r="C127" s="460">
        <v>0</v>
      </c>
      <c r="D127" s="457" t="s">
        <v>638</v>
      </c>
      <c r="E127" s="457">
        <v>0</v>
      </c>
      <c r="F127" s="457">
        <v>0</v>
      </c>
      <c r="G127" s="457">
        <v>0</v>
      </c>
      <c r="H127" s="457">
        <v>0</v>
      </c>
      <c r="I127" s="457">
        <v>0</v>
      </c>
      <c r="J127" s="457">
        <v>0</v>
      </c>
      <c r="K127" s="457">
        <v>0</v>
      </c>
      <c r="L127" s="457">
        <v>0</v>
      </c>
      <c r="M127" s="458">
        <v>1</v>
      </c>
      <c r="N127" s="457">
        <v>0</v>
      </c>
      <c r="O127" s="457">
        <v>0</v>
      </c>
      <c r="P127" s="457">
        <v>0</v>
      </c>
      <c r="Q127" s="459">
        <v>0</v>
      </c>
    </row>
    <row r="128" spans="1:17" ht="35.25" customHeight="1" x14ac:dyDescent="0.25">
      <c r="A128" s="786"/>
      <c r="B128" s="455" t="s">
        <v>639</v>
      </c>
      <c r="C128" s="456">
        <v>1</v>
      </c>
      <c r="D128" s="457" t="s">
        <v>640</v>
      </c>
      <c r="E128" s="458">
        <v>1</v>
      </c>
      <c r="F128" s="457">
        <v>0</v>
      </c>
      <c r="G128" s="458">
        <v>1</v>
      </c>
      <c r="H128" s="458">
        <v>1</v>
      </c>
      <c r="I128" s="458">
        <v>1</v>
      </c>
      <c r="J128" s="458">
        <v>1</v>
      </c>
      <c r="K128" s="458">
        <v>1</v>
      </c>
      <c r="L128" s="458">
        <v>1</v>
      </c>
      <c r="M128" s="457">
        <v>0</v>
      </c>
      <c r="N128" s="458">
        <v>1</v>
      </c>
      <c r="O128" s="457">
        <v>0</v>
      </c>
      <c r="P128" s="457">
        <v>0</v>
      </c>
      <c r="Q128" s="459">
        <v>0</v>
      </c>
    </row>
    <row r="129" spans="1:17" ht="35.25" customHeight="1" x14ac:dyDescent="0.25">
      <c r="A129" s="786"/>
      <c r="B129" s="455" t="s">
        <v>641</v>
      </c>
      <c r="C129" s="460">
        <v>0</v>
      </c>
      <c r="D129" s="457" t="s">
        <v>642</v>
      </c>
      <c r="E129" s="457">
        <v>0</v>
      </c>
      <c r="F129" s="457">
        <v>0</v>
      </c>
      <c r="G129" s="457">
        <v>0</v>
      </c>
      <c r="H129" s="457">
        <v>0</v>
      </c>
      <c r="I129" s="457">
        <v>0</v>
      </c>
      <c r="J129" s="458">
        <v>1</v>
      </c>
      <c r="K129" s="457">
        <v>0</v>
      </c>
      <c r="L129" s="457">
        <v>0</v>
      </c>
      <c r="M129" s="457">
        <v>0</v>
      </c>
      <c r="N129" s="457">
        <v>0</v>
      </c>
      <c r="O129" s="457">
        <v>0</v>
      </c>
      <c r="P129" s="457">
        <v>0</v>
      </c>
      <c r="Q129" s="459">
        <v>0</v>
      </c>
    </row>
    <row r="130" spans="1:17" ht="35.25" customHeight="1" x14ac:dyDescent="0.25">
      <c r="A130" s="786"/>
      <c r="B130" s="455" t="s">
        <v>643</v>
      </c>
      <c r="C130" s="460">
        <v>0</v>
      </c>
      <c r="D130" s="457" t="s">
        <v>644</v>
      </c>
      <c r="E130" s="457">
        <v>0</v>
      </c>
      <c r="F130" s="457">
        <v>0</v>
      </c>
      <c r="G130" s="457">
        <v>0</v>
      </c>
      <c r="H130" s="457">
        <v>0</v>
      </c>
      <c r="I130" s="458">
        <v>1</v>
      </c>
      <c r="J130" s="457">
        <v>0</v>
      </c>
      <c r="K130" s="457">
        <v>0</v>
      </c>
      <c r="L130" s="457">
        <v>0</v>
      </c>
      <c r="M130" s="457">
        <v>0</v>
      </c>
      <c r="N130" s="457">
        <v>0</v>
      </c>
      <c r="O130" s="457">
        <v>0</v>
      </c>
      <c r="P130" s="457">
        <v>0</v>
      </c>
      <c r="Q130" s="459">
        <v>0</v>
      </c>
    </row>
    <row r="131" spans="1:17" ht="35.25" customHeight="1" x14ac:dyDescent="0.25">
      <c r="A131" s="786"/>
      <c r="B131" s="455" t="s">
        <v>645</v>
      </c>
      <c r="C131" s="460">
        <v>0</v>
      </c>
      <c r="D131" s="457" t="s">
        <v>646</v>
      </c>
      <c r="E131" s="457">
        <v>0</v>
      </c>
      <c r="F131" s="458">
        <v>1</v>
      </c>
      <c r="G131" s="457">
        <v>0</v>
      </c>
      <c r="H131" s="457">
        <v>0</v>
      </c>
      <c r="I131" s="457">
        <v>0</v>
      </c>
      <c r="J131" s="457">
        <v>0</v>
      </c>
      <c r="K131" s="457">
        <v>0</v>
      </c>
      <c r="L131" s="457">
        <v>0</v>
      </c>
      <c r="M131" s="458">
        <v>1</v>
      </c>
      <c r="N131" s="457">
        <v>0</v>
      </c>
      <c r="O131" s="457">
        <v>0</v>
      </c>
      <c r="P131" s="457">
        <v>0</v>
      </c>
      <c r="Q131" s="459">
        <v>0</v>
      </c>
    </row>
    <row r="132" spans="1:17" ht="35.25" customHeight="1" x14ac:dyDescent="0.25">
      <c r="A132" s="786"/>
      <c r="B132" s="455" t="s">
        <v>645</v>
      </c>
      <c r="C132" s="460">
        <v>0</v>
      </c>
      <c r="D132" s="457" t="s">
        <v>647</v>
      </c>
      <c r="E132" s="457">
        <v>0</v>
      </c>
      <c r="F132" s="458">
        <v>1</v>
      </c>
      <c r="G132" s="457">
        <v>0</v>
      </c>
      <c r="H132" s="457">
        <v>0</v>
      </c>
      <c r="I132" s="457">
        <v>0</v>
      </c>
      <c r="J132" s="457">
        <v>0</v>
      </c>
      <c r="K132" s="457">
        <v>0</v>
      </c>
      <c r="L132" s="457">
        <v>0</v>
      </c>
      <c r="M132" s="457">
        <v>0</v>
      </c>
      <c r="N132" s="457">
        <v>0</v>
      </c>
      <c r="O132" s="457">
        <v>0</v>
      </c>
      <c r="P132" s="457">
        <v>0</v>
      </c>
      <c r="Q132" s="459">
        <v>0</v>
      </c>
    </row>
    <row r="133" spans="1:17" ht="35.25" customHeight="1" x14ac:dyDescent="0.25">
      <c r="A133" s="786"/>
      <c r="B133" s="455" t="s">
        <v>597</v>
      </c>
      <c r="C133" s="460">
        <v>0</v>
      </c>
      <c r="D133" s="457" t="s">
        <v>648</v>
      </c>
      <c r="E133" s="457">
        <v>0</v>
      </c>
      <c r="F133" s="457">
        <v>0</v>
      </c>
      <c r="G133" s="457">
        <v>0</v>
      </c>
      <c r="H133" s="457">
        <v>0</v>
      </c>
      <c r="I133" s="457">
        <v>0</v>
      </c>
      <c r="J133" s="457">
        <v>0</v>
      </c>
      <c r="K133" s="457">
        <v>0</v>
      </c>
      <c r="L133" s="457">
        <v>0</v>
      </c>
      <c r="M133" s="457">
        <v>0</v>
      </c>
      <c r="N133" s="458">
        <v>1</v>
      </c>
      <c r="O133" s="457">
        <v>0</v>
      </c>
      <c r="P133" s="457">
        <v>0</v>
      </c>
      <c r="Q133" s="459">
        <v>0</v>
      </c>
    </row>
    <row r="134" spans="1:17" ht="35.25" customHeight="1" x14ac:dyDescent="0.25">
      <c r="A134" s="787"/>
      <c r="B134" s="455" t="s">
        <v>649</v>
      </c>
      <c r="C134" s="460">
        <v>0</v>
      </c>
      <c r="D134" s="457" t="s">
        <v>650</v>
      </c>
      <c r="E134" s="457">
        <v>0</v>
      </c>
      <c r="F134" s="457">
        <v>0</v>
      </c>
      <c r="G134" s="457">
        <v>0</v>
      </c>
      <c r="H134" s="458">
        <v>1</v>
      </c>
      <c r="I134" s="458">
        <v>1</v>
      </c>
      <c r="J134" s="458">
        <v>1</v>
      </c>
      <c r="K134" s="457">
        <v>0</v>
      </c>
      <c r="L134" s="457">
        <v>0</v>
      </c>
      <c r="M134" s="457">
        <v>0</v>
      </c>
      <c r="N134" s="457">
        <v>0</v>
      </c>
      <c r="O134" s="458">
        <v>1</v>
      </c>
      <c r="P134" s="457">
        <v>0</v>
      </c>
      <c r="Q134" s="459">
        <v>0</v>
      </c>
    </row>
    <row r="135" spans="1:17" ht="38.25" x14ac:dyDescent="0.25">
      <c r="A135" s="777" t="s">
        <v>33</v>
      </c>
      <c r="B135" s="455" t="s">
        <v>649</v>
      </c>
      <c r="C135" s="460">
        <v>0</v>
      </c>
      <c r="D135" s="457" t="s">
        <v>651</v>
      </c>
      <c r="E135" s="457">
        <v>0</v>
      </c>
      <c r="F135" s="457">
        <v>0</v>
      </c>
      <c r="G135" s="457">
        <v>0</v>
      </c>
      <c r="H135" s="458">
        <v>1</v>
      </c>
      <c r="I135" s="457">
        <v>0</v>
      </c>
      <c r="J135" s="458">
        <v>1</v>
      </c>
      <c r="K135" s="457">
        <v>0</v>
      </c>
      <c r="L135" s="457">
        <v>0</v>
      </c>
      <c r="M135" s="457">
        <v>0</v>
      </c>
      <c r="N135" s="457">
        <v>0</v>
      </c>
      <c r="O135" s="457">
        <v>0</v>
      </c>
      <c r="P135" s="457">
        <v>0</v>
      </c>
      <c r="Q135" s="459">
        <v>0</v>
      </c>
    </row>
    <row r="136" spans="1:17" ht="30" x14ac:dyDescent="0.25">
      <c r="A136" s="778"/>
      <c r="B136" s="455" t="s">
        <v>652</v>
      </c>
      <c r="C136" s="456">
        <v>1</v>
      </c>
      <c r="D136" s="457" t="s">
        <v>653</v>
      </c>
      <c r="E136" s="458">
        <v>1</v>
      </c>
      <c r="F136" s="458">
        <v>1</v>
      </c>
      <c r="G136" s="458">
        <v>1</v>
      </c>
      <c r="H136" s="458">
        <v>1</v>
      </c>
      <c r="I136" s="458">
        <v>1</v>
      </c>
      <c r="J136" s="458">
        <v>1</v>
      </c>
      <c r="K136" s="458">
        <v>1</v>
      </c>
      <c r="L136" s="458">
        <v>1</v>
      </c>
      <c r="M136" s="458">
        <v>1</v>
      </c>
      <c r="N136" s="458">
        <v>1</v>
      </c>
      <c r="O136" s="458">
        <v>1</v>
      </c>
      <c r="P136" s="457">
        <v>0</v>
      </c>
      <c r="Q136" s="459">
        <v>0</v>
      </c>
    </row>
    <row r="137" spans="1:17" ht="60" x14ac:dyDescent="0.25">
      <c r="A137" s="778"/>
      <c r="B137" s="446" t="s">
        <v>683</v>
      </c>
      <c r="C137" s="113">
        <v>0</v>
      </c>
      <c r="D137" s="200" t="s">
        <v>684</v>
      </c>
      <c r="E137" s="200">
        <v>0</v>
      </c>
      <c r="F137" s="200">
        <v>0</v>
      </c>
      <c r="G137" s="200">
        <v>0</v>
      </c>
      <c r="H137" s="200">
        <v>0</v>
      </c>
      <c r="I137" s="200">
        <v>0</v>
      </c>
      <c r="J137" s="200">
        <v>0</v>
      </c>
      <c r="K137" s="200">
        <v>0</v>
      </c>
      <c r="L137" s="200">
        <v>0</v>
      </c>
      <c r="M137" s="250">
        <v>1</v>
      </c>
      <c r="N137" s="200">
        <v>0</v>
      </c>
      <c r="O137" s="200">
        <v>0</v>
      </c>
      <c r="P137" s="200">
        <v>0</v>
      </c>
      <c r="Q137" s="200">
        <v>0</v>
      </c>
    </row>
    <row r="138" spans="1:17" ht="38.25" x14ac:dyDescent="0.25">
      <c r="A138" s="778"/>
      <c r="B138" s="446" t="s">
        <v>643</v>
      </c>
      <c r="C138" s="398">
        <v>1</v>
      </c>
      <c r="D138" s="200" t="s">
        <v>685</v>
      </c>
      <c r="E138" s="250">
        <v>1</v>
      </c>
      <c r="F138" s="200">
        <v>0</v>
      </c>
      <c r="G138" s="250">
        <v>1</v>
      </c>
      <c r="H138" s="250">
        <v>1</v>
      </c>
      <c r="I138" s="250">
        <v>1</v>
      </c>
      <c r="J138" s="250">
        <v>1</v>
      </c>
      <c r="K138" s="250">
        <v>1</v>
      </c>
      <c r="L138" s="250">
        <v>1</v>
      </c>
      <c r="M138" s="200"/>
      <c r="N138" s="250">
        <v>1</v>
      </c>
      <c r="O138" s="200">
        <v>0</v>
      </c>
      <c r="P138" s="200">
        <v>0</v>
      </c>
      <c r="Q138" s="200">
        <v>0</v>
      </c>
    </row>
    <row r="139" spans="1:17" ht="38.25" x14ac:dyDescent="0.25">
      <c r="A139" s="778"/>
      <c r="B139" s="446" t="s">
        <v>641</v>
      </c>
      <c r="C139" s="113">
        <v>0</v>
      </c>
      <c r="D139" s="200" t="s">
        <v>686</v>
      </c>
      <c r="E139" s="200">
        <v>0</v>
      </c>
      <c r="F139" s="200">
        <v>0</v>
      </c>
      <c r="G139" s="200">
        <v>0</v>
      </c>
      <c r="H139" s="200">
        <v>0</v>
      </c>
      <c r="I139" s="200">
        <v>0</v>
      </c>
      <c r="J139" s="250">
        <v>1</v>
      </c>
      <c r="K139" s="200">
        <v>0</v>
      </c>
      <c r="L139" s="200">
        <v>0</v>
      </c>
      <c r="M139" s="200">
        <v>0</v>
      </c>
      <c r="N139" s="200">
        <v>0</v>
      </c>
      <c r="O139" s="200">
        <v>0</v>
      </c>
      <c r="P139" s="200">
        <v>0</v>
      </c>
      <c r="Q139" s="200">
        <v>0</v>
      </c>
    </row>
    <row r="140" spans="1:17" ht="38.25" x14ac:dyDescent="0.25">
      <c r="A140" s="778"/>
      <c r="B140" s="446" t="s">
        <v>643</v>
      </c>
      <c r="C140" s="113">
        <v>0</v>
      </c>
      <c r="D140" s="200" t="s">
        <v>687</v>
      </c>
      <c r="E140" s="200">
        <v>0</v>
      </c>
      <c r="F140" s="250">
        <v>1</v>
      </c>
      <c r="G140" s="200">
        <v>0</v>
      </c>
      <c r="H140" s="200">
        <v>0</v>
      </c>
      <c r="I140" s="200">
        <v>0</v>
      </c>
      <c r="J140" s="200">
        <v>0</v>
      </c>
      <c r="K140" s="200">
        <v>0</v>
      </c>
      <c r="L140" s="200">
        <v>0</v>
      </c>
      <c r="M140" s="250">
        <v>1</v>
      </c>
      <c r="N140" s="200">
        <v>0</v>
      </c>
      <c r="O140" s="200">
        <v>0</v>
      </c>
      <c r="P140" s="200">
        <v>0</v>
      </c>
      <c r="Q140" s="200">
        <v>0</v>
      </c>
    </row>
    <row r="141" spans="1:17" ht="38.25" x14ac:dyDescent="0.25">
      <c r="A141" s="778"/>
      <c r="B141" s="446" t="s">
        <v>645</v>
      </c>
      <c r="C141" s="113">
        <v>0</v>
      </c>
      <c r="D141" s="200" t="s">
        <v>688</v>
      </c>
      <c r="E141" s="200">
        <v>0</v>
      </c>
      <c r="F141" s="200">
        <v>0</v>
      </c>
      <c r="G141" s="200">
        <v>0</v>
      </c>
      <c r="H141" s="200">
        <v>0</v>
      </c>
      <c r="I141" s="200">
        <v>0</v>
      </c>
      <c r="J141" s="200">
        <v>0</v>
      </c>
      <c r="K141" s="200">
        <v>0</v>
      </c>
      <c r="L141" s="200">
        <v>0</v>
      </c>
      <c r="M141" s="200">
        <v>0</v>
      </c>
      <c r="N141" s="250">
        <v>1</v>
      </c>
      <c r="O141" s="200">
        <v>0</v>
      </c>
      <c r="P141" s="200">
        <v>0</v>
      </c>
      <c r="Q141" s="200">
        <v>0</v>
      </c>
    </row>
    <row r="142" spans="1:17" ht="51" x14ac:dyDescent="0.25">
      <c r="A142" s="778"/>
      <c r="B142" s="446" t="s">
        <v>645</v>
      </c>
      <c r="C142" s="113">
        <v>0</v>
      </c>
      <c r="D142" s="200" t="s">
        <v>689</v>
      </c>
      <c r="E142" s="200">
        <v>0</v>
      </c>
      <c r="F142" s="250">
        <v>1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50">
        <v>1</v>
      </c>
      <c r="N142" s="200">
        <v>0</v>
      </c>
      <c r="O142" s="200">
        <v>0</v>
      </c>
      <c r="P142" s="200">
        <v>0</v>
      </c>
      <c r="Q142" s="200">
        <v>0</v>
      </c>
    </row>
    <row r="143" spans="1:17" ht="38.25" x14ac:dyDescent="0.25">
      <c r="A143" s="778"/>
      <c r="B143" s="446" t="s">
        <v>597</v>
      </c>
      <c r="C143" s="113">
        <v>0</v>
      </c>
      <c r="D143" s="200" t="s">
        <v>690</v>
      </c>
      <c r="E143" s="200">
        <v>0</v>
      </c>
      <c r="F143" s="200">
        <v>0</v>
      </c>
      <c r="G143" s="200">
        <v>0</v>
      </c>
      <c r="H143" s="200">
        <v>0</v>
      </c>
      <c r="I143" s="200">
        <v>0</v>
      </c>
      <c r="J143" s="200">
        <v>0</v>
      </c>
      <c r="K143" s="200">
        <v>0</v>
      </c>
      <c r="L143" s="200">
        <v>0</v>
      </c>
      <c r="M143" s="200">
        <v>0</v>
      </c>
      <c r="N143" s="250">
        <v>1</v>
      </c>
      <c r="O143" s="200">
        <v>0</v>
      </c>
      <c r="P143" s="200">
        <v>0</v>
      </c>
      <c r="Q143" s="200">
        <v>0</v>
      </c>
    </row>
    <row r="144" spans="1:17" ht="38.25" x14ac:dyDescent="0.25">
      <c r="A144" s="778"/>
      <c r="B144" s="446" t="s">
        <v>649</v>
      </c>
      <c r="C144" s="113">
        <v>0</v>
      </c>
      <c r="D144" s="200" t="s">
        <v>691</v>
      </c>
      <c r="E144" s="200">
        <v>0</v>
      </c>
      <c r="F144" s="200">
        <v>0</v>
      </c>
      <c r="G144" s="200">
        <v>0</v>
      </c>
      <c r="H144" s="250">
        <v>1</v>
      </c>
      <c r="I144" s="250">
        <v>1</v>
      </c>
      <c r="J144" s="250">
        <v>1</v>
      </c>
      <c r="K144" s="200">
        <v>0</v>
      </c>
      <c r="L144" s="200">
        <v>0</v>
      </c>
      <c r="M144" s="200">
        <v>0</v>
      </c>
      <c r="N144" s="200">
        <v>0</v>
      </c>
      <c r="O144" s="200">
        <v>0</v>
      </c>
      <c r="P144" s="200">
        <v>0</v>
      </c>
      <c r="Q144" s="200">
        <v>0</v>
      </c>
    </row>
    <row r="145" spans="1:17" ht="38.25" x14ac:dyDescent="0.25">
      <c r="A145" s="778"/>
      <c r="B145" s="446" t="s">
        <v>649</v>
      </c>
      <c r="C145" s="113">
        <v>0</v>
      </c>
      <c r="D145" s="200" t="s">
        <v>692</v>
      </c>
      <c r="E145" s="200">
        <v>0</v>
      </c>
      <c r="F145" s="200">
        <v>0</v>
      </c>
      <c r="G145" s="200">
        <v>0</v>
      </c>
      <c r="H145" s="250">
        <v>1</v>
      </c>
      <c r="I145" s="250">
        <v>1</v>
      </c>
      <c r="J145" s="250">
        <v>1</v>
      </c>
      <c r="K145" s="200">
        <v>0</v>
      </c>
      <c r="L145" s="200">
        <v>0</v>
      </c>
      <c r="M145" s="200">
        <v>0</v>
      </c>
      <c r="N145" s="200">
        <v>0</v>
      </c>
      <c r="O145" s="200">
        <v>0</v>
      </c>
      <c r="P145" s="200">
        <v>0</v>
      </c>
      <c r="Q145" s="200">
        <v>0</v>
      </c>
    </row>
    <row r="146" spans="1:17" ht="38.25" x14ac:dyDescent="0.25">
      <c r="A146" s="779"/>
      <c r="B146" s="446" t="s">
        <v>652</v>
      </c>
      <c r="C146" s="398">
        <v>1</v>
      </c>
      <c r="D146" s="200" t="s">
        <v>693</v>
      </c>
      <c r="E146" s="250">
        <v>1</v>
      </c>
      <c r="F146" s="250">
        <v>1</v>
      </c>
      <c r="G146" s="250">
        <v>1</v>
      </c>
      <c r="H146" s="250">
        <v>1</v>
      </c>
      <c r="I146" s="250">
        <v>1</v>
      </c>
      <c r="J146" s="250">
        <v>1</v>
      </c>
      <c r="K146" s="250">
        <v>1</v>
      </c>
      <c r="L146" s="250">
        <v>1</v>
      </c>
      <c r="M146" s="250">
        <v>1</v>
      </c>
      <c r="N146" s="250">
        <v>1</v>
      </c>
      <c r="O146" s="200">
        <v>0</v>
      </c>
      <c r="P146" s="200">
        <v>0</v>
      </c>
      <c r="Q146" s="200">
        <v>0</v>
      </c>
    </row>
    <row r="147" spans="1:17" ht="45" x14ac:dyDescent="0.25">
      <c r="A147" s="777" t="s">
        <v>37</v>
      </c>
      <c r="B147" s="446" t="s">
        <v>700</v>
      </c>
      <c r="C147" s="113">
        <v>0</v>
      </c>
      <c r="D147" s="198" t="s">
        <v>701</v>
      </c>
      <c r="E147" s="200">
        <v>0</v>
      </c>
      <c r="F147" s="200">
        <v>0</v>
      </c>
      <c r="G147" s="200">
        <v>0</v>
      </c>
      <c r="H147" s="250">
        <v>1</v>
      </c>
      <c r="I147" s="250">
        <v>1</v>
      </c>
      <c r="J147" s="250">
        <v>1</v>
      </c>
      <c r="K147" s="200">
        <v>0</v>
      </c>
      <c r="L147" s="200">
        <v>0</v>
      </c>
      <c r="M147" s="72">
        <v>0</v>
      </c>
      <c r="N147" s="200">
        <v>0</v>
      </c>
      <c r="O147" s="200">
        <v>0</v>
      </c>
      <c r="P147" s="198">
        <v>0</v>
      </c>
      <c r="Q147" s="291">
        <v>0</v>
      </c>
    </row>
    <row r="148" spans="1:17" ht="45" x14ac:dyDescent="0.25">
      <c r="A148" s="778"/>
      <c r="B148" s="446" t="s">
        <v>702</v>
      </c>
      <c r="C148" s="113">
        <v>0</v>
      </c>
      <c r="D148" s="198" t="s">
        <v>703</v>
      </c>
      <c r="E148" s="200">
        <v>0</v>
      </c>
      <c r="F148" s="200">
        <v>0</v>
      </c>
      <c r="G148" s="200">
        <v>0</v>
      </c>
      <c r="H148" s="250">
        <v>1</v>
      </c>
      <c r="I148" s="250">
        <v>1</v>
      </c>
      <c r="J148" s="250">
        <v>1</v>
      </c>
      <c r="K148" s="200">
        <v>0</v>
      </c>
      <c r="L148" s="200">
        <v>0</v>
      </c>
      <c r="M148" s="200">
        <v>0</v>
      </c>
      <c r="N148" s="200">
        <v>0</v>
      </c>
      <c r="O148" s="200">
        <v>0</v>
      </c>
      <c r="P148" s="198">
        <v>0</v>
      </c>
      <c r="Q148" s="291">
        <v>0</v>
      </c>
    </row>
    <row r="149" spans="1:17" ht="60" x14ac:dyDescent="0.25">
      <c r="A149" s="778"/>
      <c r="B149" s="446" t="s">
        <v>637</v>
      </c>
      <c r="C149" s="113">
        <v>0</v>
      </c>
      <c r="D149" s="198" t="s">
        <v>704</v>
      </c>
      <c r="E149" s="200">
        <v>0</v>
      </c>
      <c r="F149" s="200">
        <v>0</v>
      </c>
      <c r="G149" s="200">
        <v>0</v>
      </c>
      <c r="H149" s="200">
        <v>0</v>
      </c>
      <c r="I149" s="200">
        <v>0</v>
      </c>
      <c r="J149" s="200">
        <v>0</v>
      </c>
      <c r="K149" s="200">
        <v>0</v>
      </c>
      <c r="L149" s="200">
        <v>0</v>
      </c>
      <c r="M149" s="250">
        <v>1</v>
      </c>
      <c r="N149" s="410">
        <v>0</v>
      </c>
      <c r="O149" s="200">
        <v>0</v>
      </c>
      <c r="P149" s="198">
        <v>0</v>
      </c>
      <c r="Q149" s="291">
        <v>0</v>
      </c>
    </row>
    <row r="150" spans="1:17" ht="60" x14ac:dyDescent="0.25">
      <c r="A150" s="778"/>
      <c r="B150" s="446" t="s">
        <v>705</v>
      </c>
      <c r="C150" s="113">
        <v>1</v>
      </c>
      <c r="D150" s="200" t="s">
        <v>706</v>
      </c>
      <c r="E150" s="250">
        <v>1</v>
      </c>
      <c r="F150" s="200">
        <v>0</v>
      </c>
      <c r="G150" s="250">
        <v>1</v>
      </c>
      <c r="H150" s="250">
        <v>1</v>
      </c>
      <c r="I150" s="250">
        <v>1</v>
      </c>
      <c r="J150" s="250">
        <v>1</v>
      </c>
      <c r="K150" s="250">
        <v>1</v>
      </c>
      <c r="L150" s="250">
        <v>1</v>
      </c>
      <c r="M150" s="200"/>
      <c r="N150" s="411">
        <v>1</v>
      </c>
      <c r="O150" s="71">
        <v>0</v>
      </c>
      <c r="P150" s="71">
        <v>0</v>
      </c>
      <c r="Q150" s="71">
        <v>0</v>
      </c>
    </row>
    <row r="151" spans="1:17" ht="38.25" x14ac:dyDescent="0.25">
      <c r="A151" s="778"/>
      <c r="B151" s="446" t="s">
        <v>641</v>
      </c>
      <c r="C151" s="113">
        <v>0</v>
      </c>
      <c r="D151" s="200" t="s">
        <v>707</v>
      </c>
      <c r="E151" s="200">
        <v>0</v>
      </c>
      <c r="F151" s="200">
        <v>0</v>
      </c>
      <c r="G151" s="200">
        <v>0</v>
      </c>
      <c r="H151" s="200">
        <v>0</v>
      </c>
      <c r="I151" s="200">
        <v>0</v>
      </c>
      <c r="J151" s="250">
        <v>1</v>
      </c>
      <c r="K151" s="200">
        <v>0</v>
      </c>
      <c r="L151" s="200">
        <v>0</v>
      </c>
      <c r="M151" s="200">
        <v>0</v>
      </c>
      <c r="N151" s="200">
        <v>0</v>
      </c>
      <c r="O151" s="200">
        <v>0</v>
      </c>
      <c r="P151" s="200">
        <v>0</v>
      </c>
      <c r="Q151" s="200">
        <v>0</v>
      </c>
    </row>
    <row r="152" spans="1:17" ht="38.25" x14ac:dyDescent="0.25">
      <c r="A152" s="778"/>
      <c r="B152" s="446" t="s">
        <v>643</v>
      </c>
      <c r="C152" s="113">
        <v>0</v>
      </c>
      <c r="D152" s="200" t="s">
        <v>708</v>
      </c>
      <c r="E152" s="200">
        <v>0</v>
      </c>
      <c r="F152" s="200">
        <v>0</v>
      </c>
      <c r="G152" s="200">
        <v>0</v>
      </c>
      <c r="H152" s="200">
        <v>0</v>
      </c>
      <c r="I152" s="250">
        <v>1</v>
      </c>
      <c r="J152" s="200">
        <v>0</v>
      </c>
      <c r="K152" s="200">
        <v>0</v>
      </c>
      <c r="L152" s="200">
        <v>0</v>
      </c>
      <c r="M152" s="200">
        <v>0</v>
      </c>
      <c r="N152" s="200">
        <v>0</v>
      </c>
      <c r="O152" s="200">
        <v>0</v>
      </c>
      <c r="P152" s="200">
        <v>0</v>
      </c>
      <c r="Q152" s="200">
        <v>0</v>
      </c>
    </row>
    <row r="153" spans="1:17" ht="38.25" x14ac:dyDescent="0.25">
      <c r="A153" s="778"/>
      <c r="B153" s="446" t="s">
        <v>645</v>
      </c>
      <c r="C153" s="113">
        <v>0</v>
      </c>
      <c r="D153" s="200" t="s">
        <v>709</v>
      </c>
      <c r="E153" s="200">
        <v>0</v>
      </c>
      <c r="F153" s="250">
        <v>1</v>
      </c>
      <c r="G153" s="200">
        <v>0</v>
      </c>
      <c r="H153" s="200">
        <v>0</v>
      </c>
      <c r="I153" s="200">
        <v>0</v>
      </c>
      <c r="J153" s="200">
        <v>0</v>
      </c>
      <c r="K153" s="200">
        <v>0</v>
      </c>
      <c r="L153" s="200">
        <v>0</v>
      </c>
      <c r="M153" s="250">
        <v>1</v>
      </c>
      <c r="N153" s="200">
        <v>0</v>
      </c>
      <c r="O153" s="200">
        <v>0</v>
      </c>
      <c r="P153" s="198">
        <v>0</v>
      </c>
      <c r="Q153" s="291">
        <v>0</v>
      </c>
    </row>
    <row r="154" spans="1:17" ht="38.25" x14ac:dyDescent="0.25">
      <c r="A154" s="778"/>
      <c r="B154" s="446" t="s">
        <v>645</v>
      </c>
      <c r="C154" s="113">
        <v>0</v>
      </c>
      <c r="D154" s="200" t="s">
        <v>710</v>
      </c>
      <c r="E154" s="200">
        <v>0</v>
      </c>
      <c r="F154" s="250">
        <v>1</v>
      </c>
      <c r="G154" s="200">
        <v>0</v>
      </c>
      <c r="H154" s="200">
        <v>0</v>
      </c>
      <c r="I154" s="200">
        <v>0</v>
      </c>
      <c r="J154" s="200">
        <v>0</v>
      </c>
      <c r="K154" s="200">
        <v>0</v>
      </c>
      <c r="L154" s="200">
        <v>0</v>
      </c>
      <c r="M154" s="200">
        <v>0</v>
      </c>
      <c r="N154" s="200">
        <v>0</v>
      </c>
      <c r="O154" s="200">
        <v>0</v>
      </c>
      <c r="P154" s="200">
        <v>0</v>
      </c>
      <c r="Q154" s="200">
        <v>0</v>
      </c>
    </row>
    <row r="155" spans="1:17" ht="38.25" x14ac:dyDescent="0.25">
      <c r="A155" s="778"/>
      <c r="B155" s="446" t="s">
        <v>597</v>
      </c>
      <c r="C155" s="113">
        <v>0</v>
      </c>
      <c r="D155" s="200" t="s">
        <v>711</v>
      </c>
      <c r="E155" s="200">
        <v>0</v>
      </c>
      <c r="F155" s="200">
        <v>0</v>
      </c>
      <c r="G155" s="200">
        <v>0</v>
      </c>
      <c r="H155" s="200">
        <v>0</v>
      </c>
      <c r="I155" s="200">
        <v>0</v>
      </c>
      <c r="J155" s="200">
        <v>0</v>
      </c>
      <c r="K155" s="200">
        <v>0</v>
      </c>
      <c r="L155" s="200">
        <v>0</v>
      </c>
      <c r="M155" s="200">
        <v>0</v>
      </c>
      <c r="N155" s="250">
        <v>1</v>
      </c>
      <c r="O155" s="200">
        <v>0</v>
      </c>
      <c r="P155" s="198">
        <v>0</v>
      </c>
      <c r="Q155" s="291">
        <v>0</v>
      </c>
    </row>
    <row r="156" spans="1:17" ht="38.25" x14ac:dyDescent="0.25">
      <c r="A156" s="778"/>
      <c r="B156" s="446" t="s">
        <v>649</v>
      </c>
      <c r="C156" s="113">
        <v>0</v>
      </c>
      <c r="D156" s="200" t="s">
        <v>712</v>
      </c>
      <c r="E156" s="200">
        <v>0</v>
      </c>
      <c r="F156" s="200">
        <v>0</v>
      </c>
      <c r="G156" s="200">
        <v>0</v>
      </c>
      <c r="H156" s="250">
        <v>1</v>
      </c>
      <c r="I156" s="250">
        <v>1</v>
      </c>
      <c r="J156" s="250">
        <v>1</v>
      </c>
      <c r="K156" s="200">
        <v>0</v>
      </c>
      <c r="L156" s="200">
        <v>0</v>
      </c>
      <c r="M156" s="200">
        <v>0</v>
      </c>
      <c r="N156" s="200">
        <v>0</v>
      </c>
      <c r="O156" s="250">
        <v>1</v>
      </c>
      <c r="P156" s="198">
        <v>0</v>
      </c>
      <c r="Q156" s="291">
        <v>0</v>
      </c>
    </row>
    <row r="157" spans="1:17" ht="38.25" x14ac:dyDescent="0.25">
      <c r="A157" s="778"/>
      <c r="B157" s="446" t="s">
        <v>649</v>
      </c>
      <c r="C157" s="113">
        <v>0</v>
      </c>
      <c r="D157" s="200" t="s">
        <v>713</v>
      </c>
      <c r="E157" s="200">
        <v>0</v>
      </c>
      <c r="F157" s="200">
        <v>0</v>
      </c>
      <c r="G157" s="200">
        <v>0</v>
      </c>
      <c r="H157" s="250">
        <v>1</v>
      </c>
      <c r="I157" s="200">
        <v>0</v>
      </c>
      <c r="J157" s="250">
        <v>1</v>
      </c>
      <c r="K157" s="200">
        <v>0</v>
      </c>
      <c r="L157" s="200">
        <v>0</v>
      </c>
      <c r="M157" s="200">
        <v>0</v>
      </c>
      <c r="N157" s="200">
        <v>0</v>
      </c>
      <c r="O157" s="200">
        <v>0</v>
      </c>
      <c r="P157" s="198">
        <v>0</v>
      </c>
      <c r="Q157" s="291">
        <v>0</v>
      </c>
    </row>
    <row r="158" spans="1:17" ht="48" customHeight="1" x14ac:dyDescent="0.25">
      <c r="A158" s="779"/>
      <c r="B158" s="446" t="s">
        <v>652</v>
      </c>
      <c r="C158" s="113">
        <v>1</v>
      </c>
      <c r="D158" s="200" t="s">
        <v>693</v>
      </c>
      <c r="E158" s="250">
        <v>1</v>
      </c>
      <c r="F158" s="250">
        <v>1</v>
      </c>
      <c r="G158" s="250">
        <v>1</v>
      </c>
      <c r="H158" s="250">
        <v>1</v>
      </c>
      <c r="I158" s="250">
        <v>1</v>
      </c>
      <c r="J158" s="250">
        <v>1</v>
      </c>
      <c r="K158" s="250">
        <v>1</v>
      </c>
      <c r="L158" s="250">
        <v>1</v>
      </c>
      <c r="M158" s="250">
        <v>1</v>
      </c>
      <c r="N158" s="250">
        <v>1</v>
      </c>
      <c r="O158" s="250">
        <v>1</v>
      </c>
      <c r="P158" s="198">
        <v>0</v>
      </c>
      <c r="Q158" s="291">
        <v>0</v>
      </c>
    </row>
    <row r="159" spans="1:17" ht="29.25" customHeight="1" x14ac:dyDescent="0.25">
      <c r="A159" s="777" t="s">
        <v>39</v>
      </c>
      <c r="B159" s="446" t="s">
        <v>715</v>
      </c>
      <c r="C159" s="113">
        <v>0</v>
      </c>
      <c r="D159" s="200" t="s">
        <v>716</v>
      </c>
      <c r="E159" s="200">
        <v>0</v>
      </c>
      <c r="F159" s="200">
        <v>0</v>
      </c>
      <c r="G159" s="200">
        <v>0</v>
      </c>
      <c r="H159" s="250">
        <v>1</v>
      </c>
      <c r="I159" s="250">
        <v>1</v>
      </c>
      <c r="J159" s="250">
        <v>1</v>
      </c>
      <c r="K159" s="200">
        <v>0</v>
      </c>
      <c r="L159" s="200">
        <v>0</v>
      </c>
      <c r="M159" s="200">
        <v>0</v>
      </c>
      <c r="N159" s="200">
        <v>0</v>
      </c>
      <c r="O159" s="200">
        <v>0</v>
      </c>
      <c r="P159" s="200">
        <v>0</v>
      </c>
      <c r="Q159" s="200">
        <v>0</v>
      </c>
    </row>
    <row r="160" spans="1:17" ht="29.25" customHeight="1" x14ac:dyDescent="0.25">
      <c r="A160" s="778"/>
      <c r="B160" s="446" t="s">
        <v>717</v>
      </c>
      <c r="C160" s="113">
        <v>0</v>
      </c>
      <c r="D160" s="200" t="s">
        <v>718</v>
      </c>
      <c r="E160" s="200">
        <v>0</v>
      </c>
      <c r="F160" s="200">
        <v>0</v>
      </c>
      <c r="G160" s="200">
        <v>0</v>
      </c>
      <c r="H160" s="250">
        <v>1</v>
      </c>
      <c r="I160" s="250">
        <v>1</v>
      </c>
      <c r="J160" s="250">
        <v>1</v>
      </c>
      <c r="K160" s="200">
        <v>0</v>
      </c>
      <c r="L160" s="200">
        <v>0</v>
      </c>
      <c r="M160" s="200">
        <v>0</v>
      </c>
      <c r="N160" s="200">
        <v>0</v>
      </c>
      <c r="O160" s="200">
        <v>0</v>
      </c>
      <c r="P160" s="200">
        <v>0</v>
      </c>
      <c r="Q160" s="200">
        <v>0</v>
      </c>
    </row>
    <row r="161" spans="1:17" ht="29.25" customHeight="1" x14ac:dyDescent="0.25">
      <c r="A161" s="778"/>
      <c r="B161" s="446" t="s">
        <v>637</v>
      </c>
      <c r="C161" s="113">
        <v>0</v>
      </c>
      <c r="D161" s="200" t="s">
        <v>719</v>
      </c>
      <c r="E161" s="200">
        <v>0</v>
      </c>
      <c r="F161" s="200">
        <v>0</v>
      </c>
      <c r="G161" s="200">
        <v>0</v>
      </c>
      <c r="H161" s="200">
        <v>0</v>
      </c>
      <c r="I161" s="200">
        <v>0</v>
      </c>
      <c r="J161" s="200">
        <v>0</v>
      </c>
      <c r="K161" s="200">
        <v>0</v>
      </c>
      <c r="L161" s="200">
        <v>0</v>
      </c>
      <c r="M161" s="250">
        <v>1</v>
      </c>
      <c r="N161" s="200">
        <v>0</v>
      </c>
      <c r="O161" s="200">
        <v>0</v>
      </c>
      <c r="P161" s="200">
        <v>0</v>
      </c>
      <c r="Q161" s="200">
        <v>0</v>
      </c>
    </row>
    <row r="162" spans="1:17" ht="29.25" customHeight="1" x14ac:dyDescent="0.25">
      <c r="A162" s="778"/>
      <c r="B162" s="446" t="s">
        <v>720</v>
      </c>
      <c r="C162" s="398">
        <v>1</v>
      </c>
      <c r="D162" s="200" t="s">
        <v>721</v>
      </c>
      <c r="E162" s="250">
        <v>1</v>
      </c>
      <c r="F162" s="200">
        <v>0</v>
      </c>
      <c r="G162" s="250">
        <v>1</v>
      </c>
      <c r="H162" s="250">
        <v>1</v>
      </c>
      <c r="I162" s="250">
        <v>1</v>
      </c>
      <c r="J162" s="250">
        <v>1</v>
      </c>
      <c r="K162" s="250">
        <v>1</v>
      </c>
      <c r="L162" s="250">
        <v>1</v>
      </c>
      <c r="M162" s="200">
        <v>0</v>
      </c>
      <c r="N162" s="250">
        <v>1</v>
      </c>
      <c r="O162" s="200">
        <v>0</v>
      </c>
      <c r="P162" s="198">
        <v>0</v>
      </c>
      <c r="Q162" s="291">
        <v>0</v>
      </c>
    </row>
    <row r="163" spans="1:17" ht="38.25" x14ac:dyDescent="0.25">
      <c r="A163" s="778"/>
      <c r="B163" s="446" t="s">
        <v>641</v>
      </c>
      <c r="C163" s="113">
        <v>0</v>
      </c>
      <c r="D163" s="200" t="s">
        <v>707</v>
      </c>
      <c r="E163" s="200">
        <v>0</v>
      </c>
      <c r="F163" s="200">
        <v>0</v>
      </c>
      <c r="G163" s="200">
        <v>0</v>
      </c>
      <c r="H163" s="200">
        <v>0</v>
      </c>
      <c r="I163" s="200">
        <v>0</v>
      </c>
      <c r="J163" s="250">
        <v>1</v>
      </c>
      <c r="K163" s="200">
        <v>0</v>
      </c>
      <c r="L163" s="200">
        <v>0</v>
      </c>
      <c r="M163" s="200">
        <v>0</v>
      </c>
      <c r="N163" s="200">
        <v>0</v>
      </c>
      <c r="O163" s="200">
        <v>0</v>
      </c>
      <c r="P163" s="200">
        <v>0</v>
      </c>
      <c r="Q163" s="200">
        <v>0</v>
      </c>
    </row>
    <row r="164" spans="1:17" ht="38.25" x14ac:dyDescent="0.25">
      <c r="A164" s="778"/>
      <c r="B164" s="449" t="s">
        <v>643</v>
      </c>
      <c r="C164" s="113">
        <v>0</v>
      </c>
      <c r="D164" s="200" t="s">
        <v>708</v>
      </c>
      <c r="E164" s="200">
        <v>0</v>
      </c>
      <c r="F164" s="200">
        <v>0</v>
      </c>
      <c r="G164" s="200">
        <v>0</v>
      </c>
      <c r="H164" s="200">
        <v>0</v>
      </c>
      <c r="I164" s="250">
        <v>1</v>
      </c>
      <c r="J164" s="200">
        <v>0</v>
      </c>
      <c r="K164" s="200">
        <v>0</v>
      </c>
      <c r="L164" s="200">
        <v>0</v>
      </c>
      <c r="M164" s="200">
        <v>0</v>
      </c>
      <c r="N164" s="200">
        <v>0</v>
      </c>
      <c r="O164" s="200">
        <v>0</v>
      </c>
      <c r="P164" s="200">
        <v>0</v>
      </c>
      <c r="Q164" s="200">
        <v>0</v>
      </c>
    </row>
    <row r="165" spans="1:17" ht="38.25" x14ac:dyDescent="0.25">
      <c r="A165" s="778"/>
      <c r="B165" s="449" t="s">
        <v>645</v>
      </c>
      <c r="C165" s="113">
        <v>0</v>
      </c>
      <c r="D165" s="200" t="s">
        <v>709</v>
      </c>
      <c r="E165" s="200">
        <v>0</v>
      </c>
      <c r="F165" s="250">
        <v>1</v>
      </c>
      <c r="G165" s="200">
        <v>0</v>
      </c>
      <c r="H165" s="200">
        <v>0</v>
      </c>
      <c r="I165" s="200">
        <v>0</v>
      </c>
      <c r="J165" s="200">
        <v>0</v>
      </c>
      <c r="K165" s="200">
        <v>0</v>
      </c>
      <c r="L165" s="200">
        <v>0</v>
      </c>
      <c r="M165" s="250">
        <v>1</v>
      </c>
      <c r="N165" s="200">
        <v>0</v>
      </c>
      <c r="O165" s="200">
        <v>0</v>
      </c>
      <c r="P165" s="198">
        <v>0</v>
      </c>
      <c r="Q165" s="291">
        <v>0</v>
      </c>
    </row>
    <row r="166" spans="1:17" ht="51" x14ac:dyDescent="0.25">
      <c r="A166" s="778"/>
      <c r="B166" s="449" t="s">
        <v>645</v>
      </c>
      <c r="C166" s="113">
        <v>0</v>
      </c>
      <c r="D166" s="200" t="s">
        <v>722</v>
      </c>
      <c r="E166" s="200">
        <v>0</v>
      </c>
      <c r="F166" s="250">
        <v>1</v>
      </c>
      <c r="G166" s="200">
        <v>0</v>
      </c>
      <c r="H166" s="200">
        <v>0</v>
      </c>
      <c r="I166" s="200">
        <v>0</v>
      </c>
      <c r="J166" s="200">
        <v>0</v>
      </c>
      <c r="K166" s="200">
        <v>0</v>
      </c>
      <c r="L166" s="200">
        <v>0</v>
      </c>
      <c r="M166" s="200">
        <v>0</v>
      </c>
      <c r="N166" s="200">
        <v>0</v>
      </c>
      <c r="O166" s="200">
        <v>0</v>
      </c>
      <c r="P166" s="198">
        <v>0</v>
      </c>
      <c r="Q166" s="291">
        <v>0</v>
      </c>
    </row>
    <row r="167" spans="1:17" ht="51" x14ac:dyDescent="0.25">
      <c r="A167" s="778"/>
      <c r="B167" s="449" t="s">
        <v>597</v>
      </c>
      <c r="C167" s="113">
        <v>0</v>
      </c>
      <c r="D167" s="200" t="s">
        <v>723</v>
      </c>
      <c r="E167" s="200">
        <v>0</v>
      </c>
      <c r="F167" s="200">
        <v>0</v>
      </c>
      <c r="G167" s="200">
        <v>0</v>
      </c>
      <c r="H167" s="200">
        <v>0</v>
      </c>
      <c r="I167" s="200">
        <v>0</v>
      </c>
      <c r="J167" s="200">
        <v>0</v>
      </c>
      <c r="K167" s="200">
        <v>0</v>
      </c>
      <c r="L167" s="200">
        <v>0</v>
      </c>
      <c r="M167" s="200">
        <v>0</v>
      </c>
      <c r="N167" s="250">
        <v>1</v>
      </c>
      <c r="O167" s="200">
        <v>0</v>
      </c>
      <c r="P167" s="198">
        <v>0</v>
      </c>
      <c r="Q167" s="291">
        <v>0</v>
      </c>
    </row>
    <row r="168" spans="1:17" ht="38.25" x14ac:dyDescent="0.25">
      <c r="A168" s="778"/>
      <c r="B168" s="446" t="s">
        <v>649</v>
      </c>
      <c r="C168" s="113">
        <v>0</v>
      </c>
      <c r="D168" s="200" t="s">
        <v>712</v>
      </c>
      <c r="E168" s="200">
        <v>0</v>
      </c>
      <c r="F168" s="200">
        <v>0</v>
      </c>
      <c r="G168" s="200">
        <v>0</v>
      </c>
      <c r="H168" s="250">
        <v>1</v>
      </c>
      <c r="I168" s="250">
        <v>1</v>
      </c>
      <c r="J168" s="250">
        <v>1</v>
      </c>
      <c r="K168" s="200">
        <v>0</v>
      </c>
      <c r="L168" s="200">
        <v>0</v>
      </c>
      <c r="M168" s="200">
        <v>0</v>
      </c>
      <c r="N168" s="200">
        <v>0</v>
      </c>
      <c r="O168" s="250">
        <v>1</v>
      </c>
      <c r="P168" s="198">
        <v>0</v>
      </c>
      <c r="Q168" s="291">
        <v>0</v>
      </c>
    </row>
    <row r="169" spans="1:17" ht="38.25" x14ac:dyDescent="0.25">
      <c r="A169" s="778"/>
      <c r="B169" s="446" t="s">
        <v>649</v>
      </c>
      <c r="C169" s="113">
        <v>0</v>
      </c>
      <c r="D169" s="200" t="s">
        <v>713</v>
      </c>
      <c r="E169" s="200">
        <v>0</v>
      </c>
      <c r="F169" s="200">
        <v>0</v>
      </c>
      <c r="G169" s="200">
        <v>0</v>
      </c>
      <c r="H169" s="250">
        <v>1</v>
      </c>
      <c r="I169" s="200">
        <v>0</v>
      </c>
      <c r="J169" s="250">
        <v>1</v>
      </c>
      <c r="K169" s="200">
        <v>0</v>
      </c>
      <c r="L169" s="200">
        <v>0</v>
      </c>
      <c r="M169" s="200">
        <v>0</v>
      </c>
      <c r="N169" s="200">
        <v>0</v>
      </c>
      <c r="O169" s="200">
        <v>0</v>
      </c>
      <c r="P169" s="200">
        <v>0</v>
      </c>
      <c r="Q169" s="200">
        <v>0</v>
      </c>
    </row>
    <row r="170" spans="1:17" ht="39" thickBot="1" x14ac:dyDescent="0.3">
      <c r="A170" s="792"/>
      <c r="B170" s="446" t="s">
        <v>652</v>
      </c>
      <c r="C170" s="113">
        <v>1</v>
      </c>
      <c r="D170" s="200" t="s">
        <v>693</v>
      </c>
      <c r="E170" s="250">
        <v>1</v>
      </c>
      <c r="F170" s="250">
        <v>1</v>
      </c>
      <c r="G170" s="250">
        <v>1</v>
      </c>
      <c r="H170" s="250">
        <v>1</v>
      </c>
      <c r="I170" s="250">
        <v>1</v>
      </c>
      <c r="J170" s="250">
        <v>1</v>
      </c>
      <c r="K170" s="250">
        <v>1</v>
      </c>
      <c r="L170" s="250">
        <v>1</v>
      </c>
      <c r="M170" s="250">
        <v>1</v>
      </c>
      <c r="N170" s="250">
        <v>1</v>
      </c>
      <c r="O170" s="250">
        <v>1</v>
      </c>
      <c r="P170" s="198">
        <v>0</v>
      </c>
      <c r="Q170" s="291">
        <v>0</v>
      </c>
    </row>
    <row r="171" spans="1:17" x14ac:dyDescent="0.25">
      <c r="A171" s="6" t="s">
        <v>100</v>
      </c>
      <c r="B171" s="789"/>
      <c r="C171" s="790"/>
      <c r="D171" s="790"/>
      <c r="E171" s="790"/>
      <c r="F171" s="790"/>
      <c r="G171" s="790"/>
      <c r="H171" s="790"/>
      <c r="I171" s="790"/>
      <c r="J171" s="790"/>
      <c r="K171" s="790"/>
      <c r="L171" s="790"/>
      <c r="M171" s="790"/>
      <c r="N171" s="790"/>
      <c r="O171" s="790"/>
      <c r="P171" s="790"/>
      <c r="Q171" s="791"/>
    </row>
    <row r="172" spans="1:17" ht="30" x14ac:dyDescent="0.25">
      <c r="A172" s="797" t="s">
        <v>54</v>
      </c>
      <c r="B172" s="446" t="s">
        <v>747</v>
      </c>
      <c r="C172" s="113">
        <v>0</v>
      </c>
      <c r="D172" s="209" t="s">
        <v>84</v>
      </c>
      <c r="E172" s="250">
        <v>1</v>
      </c>
      <c r="F172" s="250">
        <v>1</v>
      </c>
      <c r="G172" s="250">
        <v>1</v>
      </c>
      <c r="H172" s="250">
        <v>1</v>
      </c>
      <c r="I172" s="250">
        <v>1</v>
      </c>
      <c r="J172" s="250">
        <v>1</v>
      </c>
      <c r="K172" s="250">
        <v>1</v>
      </c>
      <c r="L172" s="250">
        <v>1</v>
      </c>
      <c r="M172" s="250">
        <v>1</v>
      </c>
      <c r="N172" s="250">
        <v>1</v>
      </c>
      <c r="O172" s="198">
        <v>0</v>
      </c>
      <c r="P172" s="198">
        <v>0</v>
      </c>
      <c r="Q172" s="291">
        <v>0</v>
      </c>
    </row>
    <row r="173" spans="1:17" ht="30" x14ac:dyDescent="0.25">
      <c r="A173" s="798"/>
      <c r="B173" s="446" t="s">
        <v>748</v>
      </c>
      <c r="C173" s="398">
        <v>1</v>
      </c>
      <c r="D173" s="421" t="s">
        <v>749</v>
      </c>
      <c r="E173" s="250">
        <v>1</v>
      </c>
      <c r="F173" s="250">
        <v>1</v>
      </c>
      <c r="G173" s="250">
        <v>1</v>
      </c>
      <c r="H173" s="250">
        <v>1</v>
      </c>
      <c r="I173" s="250">
        <v>1</v>
      </c>
      <c r="J173" s="250">
        <v>1</v>
      </c>
      <c r="K173" s="250">
        <v>1</v>
      </c>
      <c r="L173" s="250">
        <v>1</v>
      </c>
      <c r="M173" s="250">
        <v>1</v>
      </c>
      <c r="N173" s="250">
        <v>1</v>
      </c>
      <c r="O173" s="198">
        <v>0</v>
      </c>
      <c r="P173" s="198">
        <v>0</v>
      </c>
      <c r="Q173" s="291">
        <v>0</v>
      </c>
    </row>
    <row r="174" spans="1:17" ht="30" x14ac:dyDescent="0.25">
      <c r="A174" s="798"/>
      <c r="B174" s="446" t="s">
        <v>676</v>
      </c>
      <c r="C174" s="398">
        <v>1</v>
      </c>
      <c r="D174" s="422" t="s">
        <v>750</v>
      </c>
      <c r="E174" s="200">
        <v>0</v>
      </c>
      <c r="F174" s="250">
        <v>1</v>
      </c>
      <c r="G174" s="200">
        <v>0</v>
      </c>
      <c r="H174" s="200">
        <v>0</v>
      </c>
      <c r="I174" s="200">
        <v>0</v>
      </c>
      <c r="J174" s="200">
        <v>0</v>
      </c>
      <c r="K174" s="200">
        <v>0</v>
      </c>
      <c r="L174" s="200">
        <v>0</v>
      </c>
      <c r="M174" s="200">
        <v>0</v>
      </c>
      <c r="N174" s="200">
        <v>0</v>
      </c>
      <c r="O174" s="198">
        <v>0</v>
      </c>
      <c r="P174" s="198">
        <v>0</v>
      </c>
      <c r="Q174" s="291">
        <v>0</v>
      </c>
    </row>
    <row r="175" spans="1:17" x14ac:dyDescent="0.25">
      <c r="A175" s="798"/>
      <c r="B175" s="446" t="s">
        <v>751</v>
      </c>
      <c r="C175" s="398">
        <v>1</v>
      </c>
      <c r="D175" s="209" t="s">
        <v>752</v>
      </c>
      <c r="E175" s="200">
        <v>0</v>
      </c>
      <c r="F175" s="200">
        <v>0</v>
      </c>
      <c r="G175" s="200">
        <v>0</v>
      </c>
      <c r="H175" s="200">
        <v>0</v>
      </c>
      <c r="I175" s="200">
        <v>0</v>
      </c>
      <c r="J175" s="200">
        <v>0</v>
      </c>
      <c r="K175" s="200">
        <v>0</v>
      </c>
      <c r="L175" s="200">
        <v>0</v>
      </c>
      <c r="M175" s="250">
        <v>1</v>
      </c>
      <c r="N175" s="200">
        <v>0</v>
      </c>
      <c r="O175" s="198">
        <v>0</v>
      </c>
      <c r="P175" s="198">
        <v>0</v>
      </c>
      <c r="Q175" s="291">
        <v>0</v>
      </c>
    </row>
    <row r="176" spans="1:17" ht="30" x14ac:dyDescent="0.25">
      <c r="A176" s="798"/>
      <c r="B176" s="446" t="s">
        <v>753</v>
      </c>
      <c r="C176" s="398">
        <v>1</v>
      </c>
      <c r="D176" s="209" t="s">
        <v>754</v>
      </c>
      <c r="E176" s="200">
        <v>0</v>
      </c>
      <c r="F176" s="200">
        <v>0</v>
      </c>
      <c r="G176" s="200">
        <v>0</v>
      </c>
      <c r="H176" s="250">
        <v>1</v>
      </c>
      <c r="I176" s="250">
        <v>1</v>
      </c>
      <c r="J176" s="250">
        <v>1</v>
      </c>
      <c r="K176" s="200">
        <v>0</v>
      </c>
      <c r="L176" s="200">
        <v>0</v>
      </c>
      <c r="M176" s="200">
        <v>0</v>
      </c>
      <c r="N176" s="200">
        <v>0</v>
      </c>
      <c r="O176" s="198">
        <v>0</v>
      </c>
      <c r="P176" s="198">
        <v>0</v>
      </c>
      <c r="Q176" s="291">
        <v>0</v>
      </c>
    </row>
    <row r="177" spans="1:17" ht="45" x14ac:dyDescent="0.25">
      <c r="A177" s="799"/>
      <c r="B177" s="446" t="s">
        <v>755</v>
      </c>
      <c r="C177" s="398">
        <v>1</v>
      </c>
      <c r="D177" s="423" t="s">
        <v>756</v>
      </c>
      <c r="E177" s="200">
        <v>0</v>
      </c>
      <c r="F177" s="200">
        <v>0</v>
      </c>
      <c r="G177" s="200">
        <v>0</v>
      </c>
      <c r="H177" s="200">
        <v>0</v>
      </c>
      <c r="I177" s="200">
        <v>0</v>
      </c>
      <c r="J177" s="200">
        <v>0</v>
      </c>
      <c r="K177" s="200">
        <v>0</v>
      </c>
      <c r="L177" s="200">
        <v>0</v>
      </c>
      <c r="M177" s="250">
        <v>1</v>
      </c>
      <c r="N177" s="200">
        <v>0</v>
      </c>
      <c r="O177" s="198">
        <v>0</v>
      </c>
      <c r="P177" s="198">
        <v>0</v>
      </c>
      <c r="Q177" s="291">
        <v>0</v>
      </c>
    </row>
    <row r="178" spans="1:17" x14ac:dyDescent="0.25">
      <c r="A178" s="797" t="s">
        <v>56</v>
      </c>
      <c r="B178" s="445" t="s">
        <v>759</v>
      </c>
      <c r="C178" s="213">
        <v>0</v>
      </c>
      <c r="D178" s="198" t="s">
        <v>84</v>
      </c>
      <c r="E178" s="292">
        <v>1</v>
      </c>
      <c r="F178" s="292">
        <v>1</v>
      </c>
      <c r="G178" s="198">
        <v>0</v>
      </c>
      <c r="H178" s="292">
        <v>1</v>
      </c>
      <c r="I178" s="292">
        <v>1</v>
      </c>
      <c r="J178" s="292">
        <v>1</v>
      </c>
      <c r="K178" s="292">
        <v>1</v>
      </c>
      <c r="L178" s="198">
        <v>0</v>
      </c>
      <c r="M178" s="292">
        <v>1</v>
      </c>
      <c r="N178" s="292">
        <v>1</v>
      </c>
      <c r="O178" s="198">
        <v>0</v>
      </c>
      <c r="P178" s="198">
        <v>0</v>
      </c>
      <c r="Q178" s="291">
        <v>0</v>
      </c>
    </row>
    <row r="179" spans="1:17" x14ac:dyDescent="0.25">
      <c r="A179" s="798"/>
      <c r="B179" s="445" t="s">
        <v>645</v>
      </c>
      <c r="C179" s="213">
        <v>0</v>
      </c>
      <c r="D179" s="198" t="s">
        <v>84</v>
      </c>
      <c r="E179" s="198">
        <v>0</v>
      </c>
      <c r="F179" s="292">
        <v>1</v>
      </c>
      <c r="G179" s="198">
        <v>0</v>
      </c>
      <c r="H179" s="198">
        <v>0</v>
      </c>
      <c r="I179" s="198">
        <v>0</v>
      </c>
      <c r="J179" s="198">
        <v>0</v>
      </c>
      <c r="K179" s="198">
        <v>0</v>
      </c>
      <c r="L179" s="198">
        <v>0</v>
      </c>
      <c r="M179" s="292">
        <v>1</v>
      </c>
      <c r="N179" s="198">
        <v>0</v>
      </c>
      <c r="O179" s="198">
        <v>0</v>
      </c>
      <c r="P179" s="198">
        <v>0</v>
      </c>
      <c r="Q179" s="291">
        <v>0</v>
      </c>
    </row>
    <row r="180" spans="1:17" ht="30" x14ac:dyDescent="0.25">
      <c r="A180" s="798"/>
      <c r="B180" s="445" t="s">
        <v>760</v>
      </c>
      <c r="C180" s="213">
        <v>0</v>
      </c>
      <c r="D180" s="198" t="s">
        <v>88</v>
      </c>
      <c r="E180" s="198">
        <v>0</v>
      </c>
      <c r="F180" s="292">
        <v>1</v>
      </c>
      <c r="G180" s="198">
        <v>0</v>
      </c>
      <c r="H180" s="198">
        <v>0</v>
      </c>
      <c r="I180" s="198">
        <v>0</v>
      </c>
      <c r="J180" s="198">
        <v>0</v>
      </c>
      <c r="K180" s="198">
        <v>0</v>
      </c>
      <c r="L180" s="198">
        <v>0</v>
      </c>
      <c r="M180" s="292">
        <v>1</v>
      </c>
      <c r="N180" s="198">
        <v>0</v>
      </c>
      <c r="O180" s="198">
        <v>0</v>
      </c>
      <c r="P180" s="198">
        <v>0</v>
      </c>
      <c r="Q180" s="291">
        <v>0</v>
      </c>
    </row>
    <row r="181" spans="1:17" ht="30" x14ac:dyDescent="0.25">
      <c r="A181" s="799"/>
      <c r="B181" s="445" t="s">
        <v>761</v>
      </c>
      <c r="C181" s="213">
        <v>0</v>
      </c>
      <c r="D181" s="198" t="s">
        <v>88</v>
      </c>
      <c r="E181" s="198">
        <v>0</v>
      </c>
      <c r="F181" s="198">
        <v>0</v>
      </c>
      <c r="G181" s="198">
        <v>0</v>
      </c>
      <c r="H181" s="198">
        <v>0</v>
      </c>
      <c r="I181" s="198">
        <v>0</v>
      </c>
      <c r="J181" s="198">
        <v>0</v>
      </c>
      <c r="K181" s="198">
        <v>0</v>
      </c>
      <c r="L181" s="198">
        <v>0</v>
      </c>
      <c r="M181" s="198">
        <v>0</v>
      </c>
      <c r="N181" s="292">
        <v>1</v>
      </c>
      <c r="O181" s="198">
        <v>0</v>
      </c>
      <c r="P181" s="198">
        <v>0</v>
      </c>
      <c r="Q181" s="291">
        <v>0</v>
      </c>
    </row>
    <row r="182" spans="1:17" x14ac:dyDescent="0.25">
      <c r="A182" s="777" t="s">
        <v>364</v>
      </c>
      <c r="B182" s="445" t="s">
        <v>759</v>
      </c>
      <c r="C182" s="213">
        <v>0</v>
      </c>
      <c r="D182" s="198"/>
      <c r="E182" s="292">
        <v>1</v>
      </c>
      <c r="F182" s="292">
        <v>1</v>
      </c>
      <c r="G182" s="198">
        <v>0</v>
      </c>
      <c r="H182" s="292">
        <v>1</v>
      </c>
      <c r="I182" s="292">
        <v>1</v>
      </c>
      <c r="J182" s="292">
        <v>1</v>
      </c>
      <c r="K182" s="292">
        <v>1</v>
      </c>
      <c r="L182" s="198">
        <v>0</v>
      </c>
      <c r="M182" s="292">
        <v>1</v>
      </c>
      <c r="N182" s="292">
        <v>1</v>
      </c>
      <c r="O182" s="198">
        <v>0</v>
      </c>
      <c r="P182" s="198">
        <v>0</v>
      </c>
      <c r="Q182" s="291">
        <v>0</v>
      </c>
    </row>
    <row r="183" spans="1:17" x14ac:dyDescent="0.25">
      <c r="A183" s="778"/>
      <c r="B183" s="445" t="s">
        <v>645</v>
      </c>
      <c r="C183" s="213">
        <v>0</v>
      </c>
      <c r="D183" s="198"/>
      <c r="E183" s="198">
        <v>0</v>
      </c>
      <c r="F183" s="292">
        <v>1</v>
      </c>
      <c r="G183" s="198">
        <v>0</v>
      </c>
      <c r="H183" s="198">
        <v>0</v>
      </c>
      <c r="I183" s="198">
        <v>0</v>
      </c>
      <c r="J183" s="198">
        <v>0</v>
      </c>
      <c r="K183" s="198">
        <v>0</v>
      </c>
      <c r="L183" s="198">
        <v>0</v>
      </c>
      <c r="M183" s="292">
        <v>1</v>
      </c>
      <c r="N183" s="198">
        <v>0</v>
      </c>
      <c r="O183" s="198">
        <v>0</v>
      </c>
      <c r="P183" s="198">
        <v>0</v>
      </c>
      <c r="Q183" s="291">
        <v>0</v>
      </c>
    </row>
    <row r="184" spans="1:17" ht="30" x14ac:dyDescent="0.25">
      <c r="A184" s="778"/>
      <c r="B184" s="445" t="s">
        <v>760</v>
      </c>
      <c r="C184" s="213">
        <v>0</v>
      </c>
      <c r="D184" s="198"/>
      <c r="E184" s="198">
        <v>0</v>
      </c>
      <c r="F184" s="292">
        <v>1</v>
      </c>
      <c r="G184" s="198">
        <v>0</v>
      </c>
      <c r="H184" s="198">
        <v>0</v>
      </c>
      <c r="I184" s="198">
        <v>0</v>
      </c>
      <c r="J184" s="198">
        <v>0</v>
      </c>
      <c r="K184" s="198">
        <v>0</v>
      </c>
      <c r="L184" s="198">
        <v>0</v>
      </c>
      <c r="M184" s="292">
        <v>1</v>
      </c>
      <c r="N184" s="198">
        <v>0</v>
      </c>
      <c r="O184" s="198">
        <v>0</v>
      </c>
      <c r="P184" s="198">
        <v>0</v>
      </c>
      <c r="Q184" s="291">
        <v>0</v>
      </c>
    </row>
    <row r="185" spans="1:17" ht="30" x14ac:dyDescent="0.25">
      <c r="A185" s="778"/>
      <c r="B185" s="445" t="s">
        <v>763</v>
      </c>
      <c r="C185" s="213">
        <v>0</v>
      </c>
      <c r="D185" s="198"/>
      <c r="E185" s="198">
        <v>0</v>
      </c>
      <c r="F185" s="198">
        <v>0</v>
      </c>
      <c r="G185" s="198">
        <v>0</v>
      </c>
      <c r="H185" s="198">
        <v>0</v>
      </c>
      <c r="I185" s="198">
        <v>0</v>
      </c>
      <c r="J185" s="198">
        <v>0</v>
      </c>
      <c r="K185" s="198">
        <v>0</v>
      </c>
      <c r="L185" s="198">
        <v>0</v>
      </c>
      <c r="M185" s="198">
        <v>0</v>
      </c>
      <c r="N185" s="292">
        <v>1</v>
      </c>
      <c r="O185" s="198">
        <v>0</v>
      </c>
      <c r="P185" s="198">
        <v>0</v>
      </c>
      <c r="Q185" s="291">
        <v>0</v>
      </c>
    </row>
    <row r="186" spans="1:17" ht="45" x14ac:dyDescent="0.25">
      <c r="A186" s="779"/>
      <c r="B186" s="445" t="s">
        <v>764</v>
      </c>
      <c r="C186" s="397">
        <v>1</v>
      </c>
      <c r="D186" s="198" t="s">
        <v>765</v>
      </c>
      <c r="E186" s="198">
        <v>0</v>
      </c>
      <c r="F186" s="292">
        <v>1</v>
      </c>
      <c r="G186" s="198">
        <v>0</v>
      </c>
      <c r="H186" s="198">
        <v>0</v>
      </c>
      <c r="I186" s="198">
        <v>0</v>
      </c>
      <c r="J186" s="198">
        <v>0</v>
      </c>
      <c r="K186" s="198">
        <v>0</v>
      </c>
      <c r="L186" s="198">
        <v>0</v>
      </c>
      <c r="M186" s="292">
        <v>1</v>
      </c>
      <c r="N186" s="198">
        <v>0</v>
      </c>
      <c r="O186" s="198">
        <v>0</v>
      </c>
      <c r="P186" s="198">
        <v>0</v>
      </c>
      <c r="Q186" s="291">
        <v>0</v>
      </c>
    </row>
    <row r="187" spans="1:17" x14ac:dyDescent="0.25">
      <c r="A187" s="777" t="s">
        <v>61</v>
      </c>
      <c r="B187" s="445" t="s">
        <v>698</v>
      </c>
      <c r="C187" s="213">
        <v>0</v>
      </c>
      <c r="D187" s="193" t="s">
        <v>84</v>
      </c>
      <c r="E187" s="292">
        <v>1</v>
      </c>
      <c r="F187" s="292">
        <v>1</v>
      </c>
      <c r="G187" s="292">
        <v>1</v>
      </c>
      <c r="H187" s="292">
        <v>1</v>
      </c>
      <c r="I187" s="292">
        <v>1</v>
      </c>
      <c r="J187" s="292">
        <v>1</v>
      </c>
      <c r="K187" s="292">
        <v>1</v>
      </c>
      <c r="L187" s="292">
        <v>1</v>
      </c>
      <c r="M187" s="292">
        <v>1</v>
      </c>
      <c r="N187" s="292">
        <v>1</v>
      </c>
      <c r="O187" s="198">
        <v>0</v>
      </c>
      <c r="P187" s="198">
        <v>0</v>
      </c>
      <c r="Q187" s="291">
        <v>0</v>
      </c>
    </row>
    <row r="188" spans="1:17" ht="26.25" thickBot="1" x14ac:dyDescent="0.3">
      <c r="A188" s="792"/>
      <c r="B188" s="448" t="s">
        <v>772</v>
      </c>
      <c r="C188" s="405">
        <v>1</v>
      </c>
      <c r="D188" s="198" t="s">
        <v>773</v>
      </c>
      <c r="E188" s="302">
        <v>1</v>
      </c>
      <c r="F188" s="202">
        <v>0</v>
      </c>
      <c r="G188" s="302">
        <v>1</v>
      </c>
      <c r="H188" s="202">
        <v>0</v>
      </c>
      <c r="I188" s="202">
        <v>0</v>
      </c>
      <c r="J188" s="202">
        <v>0</v>
      </c>
      <c r="K188" s="202">
        <v>0</v>
      </c>
      <c r="L188" s="202">
        <v>0</v>
      </c>
      <c r="M188" s="202">
        <v>0</v>
      </c>
      <c r="N188" s="202">
        <v>0</v>
      </c>
      <c r="O188" s="202">
        <v>0</v>
      </c>
      <c r="P188" s="202">
        <v>0</v>
      </c>
      <c r="Q188" s="404">
        <v>0</v>
      </c>
    </row>
    <row r="189" spans="1:17" ht="24" customHeight="1" x14ac:dyDescent="0.25">
      <c r="A189" s="46" t="s">
        <v>97</v>
      </c>
      <c r="B189" s="789"/>
      <c r="C189" s="790"/>
      <c r="D189" s="790"/>
      <c r="E189" s="790"/>
      <c r="F189" s="790"/>
      <c r="G189" s="790"/>
      <c r="H189" s="790"/>
      <c r="I189" s="790"/>
      <c r="J189" s="790"/>
      <c r="K189" s="790"/>
      <c r="L189" s="790"/>
      <c r="M189" s="790"/>
      <c r="N189" s="790"/>
      <c r="O189" s="790"/>
      <c r="P189" s="790"/>
      <c r="Q189" s="791"/>
    </row>
    <row r="190" spans="1:17" ht="30" x14ac:dyDescent="0.25">
      <c r="A190" s="801" t="s">
        <v>62</v>
      </c>
      <c r="B190" s="446" t="s">
        <v>774</v>
      </c>
      <c r="C190" s="398">
        <v>1</v>
      </c>
      <c r="D190" s="250" t="s">
        <v>88</v>
      </c>
      <c r="E190" s="250">
        <v>1</v>
      </c>
      <c r="F190" s="250">
        <v>1</v>
      </c>
      <c r="G190" s="250">
        <v>1</v>
      </c>
      <c r="H190" s="250">
        <v>1</v>
      </c>
      <c r="I190" s="250">
        <v>1</v>
      </c>
      <c r="J190" s="250">
        <v>1</v>
      </c>
      <c r="K190" s="250">
        <v>1</v>
      </c>
      <c r="L190" s="250">
        <v>1</v>
      </c>
      <c r="M190" s="250">
        <v>1</v>
      </c>
      <c r="N190" s="250">
        <v>1</v>
      </c>
      <c r="O190" s="200">
        <v>0</v>
      </c>
      <c r="P190" s="200">
        <v>0</v>
      </c>
      <c r="Q190" s="204">
        <v>0</v>
      </c>
    </row>
    <row r="191" spans="1:17" ht="113.25" customHeight="1" x14ac:dyDescent="0.25">
      <c r="A191" s="801"/>
      <c r="B191" s="446" t="s">
        <v>775</v>
      </c>
      <c r="C191" s="398">
        <v>1</v>
      </c>
      <c r="D191" s="209" t="s">
        <v>776</v>
      </c>
      <c r="E191" s="424">
        <v>0</v>
      </c>
      <c r="F191" s="250">
        <v>1</v>
      </c>
      <c r="G191" s="424">
        <v>0</v>
      </c>
      <c r="H191" s="424">
        <v>0</v>
      </c>
      <c r="I191" s="424">
        <v>0</v>
      </c>
      <c r="J191" s="424">
        <v>0</v>
      </c>
      <c r="K191" s="424">
        <v>0</v>
      </c>
      <c r="L191" s="424">
        <v>0</v>
      </c>
      <c r="M191" s="250">
        <v>1</v>
      </c>
      <c r="N191" s="200">
        <v>0</v>
      </c>
      <c r="O191" s="200">
        <v>0</v>
      </c>
      <c r="P191" s="200">
        <v>0</v>
      </c>
      <c r="Q191" s="204">
        <v>0</v>
      </c>
    </row>
    <row r="192" spans="1:17" ht="105" x14ac:dyDescent="0.25">
      <c r="A192" s="801"/>
      <c r="B192" s="446" t="s">
        <v>777</v>
      </c>
      <c r="C192" s="398">
        <v>1</v>
      </c>
      <c r="D192" s="425">
        <v>41607</v>
      </c>
      <c r="E192" s="209">
        <v>0</v>
      </c>
      <c r="F192" s="250">
        <v>1</v>
      </c>
      <c r="G192" s="424">
        <v>0</v>
      </c>
      <c r="H192" s="424">
        <v>0</v>
      </c>
      <c r="I192" s="424">
        <v>0</v>
      </c>
      <c r="J192" s="424">
        <v>0</v>
      </c>
      <c r="K192" s="424">
        <v>0</v>
      </c>
      <c r="L192" s="424">
        <v>0</v>
      </c>
      <c r="M192" s="250">
        <v>1</v>
      </c>
      <c r="N192" s="250">
        <v>1</v>
      </c>
      <c r="O192" s="200">
        <v>0</v>
      </c>
      <c r="P192" s="200">
        <v>0</v>
      </c>
      <c r="Q192" s="204">
        <v>0</v>
      </c>
    </row>
    <row r="193" spans="1:17" x14ac:dyDescent="0.25">
      <c r="A193" s="802" t="s">
        <v>63</v>
      </c>
      <c r="B193" s="446" t="s">
        <v>778</v>
      </c>
      <c r="C193" s="398">
        <v>1</v>
      </c>
      <c r="D193" s="424" t="s">
        <v>779</v>
      </c>
      <c r="E193" s="250">
        <v>1</v>
      </c>
      <c r="F193" s="250">
        <v>1</v>
      </c>
      <c r="G193" s="250">
        <v>1</v>
      </c>
      <c r="H193" s="250">
        <v>1</v>
      </c>
      <c r="I193" s="250">
        <v>1</v>
      </c>
      <c r="J193" s="250">
        <v>1</v>
      </c>
      <c r="K193" s="250">
        <v>1</v>
      </c>
      <c r="L193" s="250">
        <v>1</v>
      </c>
      <c r="M193" s="200">
        <v>0</v>
      </c>
      <c r="N193" s="200">
        <v>0</v>
      </c>
      <c r="O193" s="200">
        <v>0</v>
      </c>
      <c r="P193" s="200">
        <v>0</v>
      </c>
      <c r="Q193" s="204">
        <v>0</v>
      </c>
    </row>
    <row r="194" spans="1:17" ht="30" x14ac:dyDescent="0.25">
      <c r="A194" s="803"/>
      <c r="B194" s="446" t="s">
        <v>780</v>
      </c>
      <c r="C194" s="398">
        <v>1</v>
      </c>
      <c r="D194" s="424" t="s">
        <v>84</v>
      </c>
      <c r="E194" s="250">
        <v>1</v>
      </c>
      <c r="F194" s="250">
        <v>1</v>
      </c>
      <c r="G194" s="250">
        <v>1</v>
      </c>
      <c r="H194" s="250">
        <v>1</v>
      </c>
      <c r="I194" s="250">
        <v>1</v>
      </c>
      <c r="J194" s="250">
        <v>1</v>
      </c>
      <c r="K194" s="250">
        <v>1</v>
      </c>
      <c r="L194" s="250">
        <v>1</v>
      </c>
      <c r="M194" s="200">
        <v>0</v>
      </c>
      <c r="N194" s="200">
        <v>0</v>
      </c>
      <c r="O194" s="200">
        <v>0</v>
      </c>
      <c r="P194" s="200">
        <v>0</v>
      </c>
      <c r="Q194" s="204">
        <v>0</v>
      </c>
    </row>
    <row r="195" spans="1:17" ht="32.25" customHeight="1" x14ac:dyDescent="0.25">
      <c r="A195" s="801" t="s">
        <v>781</v>
      </c>
      <c r="B195" s="446" t="s">
        <v>191</v>
      </c>
      <c r="C195" s="406">
        <v>1</v>
      </c>
      <c r="D195" s="200" t="s">
        <v>782</v>
      </c>
      <c r="E195" s="250">
        <v>1</v>
      </c>
      <c r="F195" s="200">
        <v>0</v>
      </c>
      <c r="G195" s="250">
        <v>1</v>
      </c>
      <c r="H195" s="250">
        <v>1</v>
      </c>
      <c r="I195" s="250">
        <v>1</v>
      </c>
      <c r="J195" s="250">
        <v>1</v>
      </c>
      <c r="K195" s="250">
        <v>1</v>
      </c>
      <c r="L195" s="250">
        <v>1</v>
      </c>
      <c r="M195" s="200">
        <v>0</v>
      </c>
      <c r="N195" s="200">
        <v>0</v>
      </c>
      <c r="O195" s="200">
        <v>0</v>
      </c>
      <c r="P195" s="200">
        <v>0</v>
      </c>
      <c r="Q195" s="204">
        <v>0</v>
      </c>
    </row>
    <row r="196" spans="1:17" x14ac:dyDescent="0.25">
      <c r="A196" s="801"/>
      <c r="B196" s="446" t="s">
        <v>645</v>
      </c>
      <c r="C196" s="116">
        <v>0</v>
      </c>
      <c r="D196" s="200" t="s">
        <v>84</v>
      </c>
      <c r="E196" s="200">
        <v>0</v>
      </c>
      <c r="F196" s="200">
        <v>0</v>
      </c>
      <c r="G196" s="200">
        <v>0</v>
      </c>
      <c r="H196" s="200">
        <v>0</v>
      </c>
      <c r="I196" s="200">
        <v>0</v>
      </c>
      <c r="J196" s="200">
        <v>0</v>
      </c>
      <c r="K196" s="200">
        <v>0</v>
      </c>
      <c r="L196" s="200">
        <v>0</v>
      </c>
      <c r="M196" s="250">
        <v>1</v>
      </c>
      <c r="N196" s="200">
        <v>0</v>
      </c>
      <c r="O196" s="200">
        <v>0</v>
      </c>
      <c r="P196" s="200">
        <v>0</v>
      </c>
      <c r="Q196" s="204">
        <v>0</v>
      </c>
    </row>
    <row r="197" spans="1:17" ht="30" x14ac:dyDescent="0.25">
      <c r="A197" s="801"/>
      <c r="B197" s="446" t="s">
        <v>783</v>
      </c>
      <c r="C197" s="406">
        <v>0</v>
      </c>
      <c r="D197" s="200" t="s">
        <v>88</v>
      </c>
      <c r="E197" s="200">
        <v>0</v>
      </c>
      <c r="F197" s="250">
        <v>1</v>
      </c>
      <c r="G197" s="250">
        <v>1</v>
      </c>
      <c r="H197" s="250">
        <v>1</v>
      </c>
      <c r="I197" s="250">
        <v>1</v>
      </c>
      <c r="J197" s="250">
        <v>1</v>
      </c>
      <c r="K197" s="250">
        <v>1</v>
      </c>
      <c r="L197" s="250">
        <v>1</v>
      </c>
      <c r="M197" s="250">
        <v>1</v>
      </c>
      <c r="N197" s="250">
        <v>1</v>
      </c>
      <c r="O197" s="200">
        <v>0</v>
      </c>
      <c r="P197" s="200">
        <v>0</v>
      </c>
      <c r="Q197" s="204">
        <v>0</v>
      </c>
    </row>
    <row r="198" spans="1:17" x14ac:dyDescent="0.25">
      <c r="A198" s="801"/>
      <c r="B198" s="446" t="s">
        <v>659</v>
      </c>
      <c r="C198" s="406">
        <v>1</v>
      </c>
      <c r="D198" s="200" t="s">
        <v>784</v>
      </c>
      <c r="E198" s="200">
        <v>0</v>
      </c>
      <c r="F198" s="200">
        <v>0</v>
      </c>
      <c r="G198" s="200">
        <v>0</v>
      </c>
      <c r="H198" s="250">
        <v>1</v>
      </c>
      <c r="I198" s="250">
        <v>1</v>
      </c>
      <c r="J198" s="250">
        <v>1</v>
      </c>
      <c r="K198" s="200">
        <v>0</v>
      </c>
      <c r="L198" s="200">
        <v>0</v>
      </c>
      <c r="M198" s="200">
        <v>0</v>
      </c>
      <c r="N198" s="200">
        <v>0</v>
      </c>
      <c r="O198" s="200">
        <v>0</v>
      </c>
      <c r="P198" s="200">
        <v>0</v>
      </c>
      <c r="Q198" s="204">
        <v>0</v>
      </c>
    </row>
    <row r="199" spans="1:17" ht="30" x14ac:dyDescent="0.25">
      <c r="A199" s="801"/>
      <c r="B199" s="446" t="s">
        <v>657</v>
      </c>
      <c r="C199" s="406">
        <v>1</v>
      </c>
      <c r="D199" s="200" t="s">
        <v>785</v>
      </c>
      <c r="E199" s="200">
        <v>0</v>
      </c>
      <c r="F199" s="200">
        <v>0</v>
      </c>
      <c r="G199" s="200">
        <v>0</v>
      </c>
      <c r="H199" s="250">
        <v>1</v>
      </c>
      <c r="I199" s="250">
        <v>1</v>
      </c>
      <c r="J199" s="250">
        <v>1</v>
      </c>
      <c r="K199" s="200">
        <v>0</v>
      </c>
      <c r="L199" s="200">
        <v>0</v>
      </c>
      <c r="M199" s="200">
        <v>0</v>
      </c>
      <c r="N199" s="200">
        <v>0</v>
      </c>
      <c r="O199" s="200">
        <v>0</v>
      </c>
      <c r="P199" s="200">
        <v>0</v>
      </c>
      <c r="Q199" s="204">
        <v>0</v>
      </c>
    </row>
    <row r="200" spans="1:17" ht="45" x14ac:dyDescent="0.25">
      <c r="A200" s="801"/>
      <c r="B200" s="446" t="s">
        <v>786</v>
      </c>
      <c r="C200" s="406">
        <v>1</v>
      </c>
      <c r="D200" s="200" t="s">
        <v>787</v>
      </c>
      <c r="E200" s="200">
        <v>0</v>
      </c>
      <c r="F200" s="200">
        <v>0</v>
      </c>
      <c r="G200" s="200">
        <v>0</v>
      </c>
      <c r="H200" s="200">
        <v>0</v>
      </c>
      <c r="I200" s="200">
        <v>0</v>
      </c>
      <c r="J200" s="200">
        <v>0</v>
      </c>
      <c r="K200" s="200">
        <v>0</v>
      </c>
      <c r="L200" s="200">
        <v>0</v>
      </c>
      <c r="M200" s="250">
        <v>1</v>
      </c>
      <c r="N200" s="200">
        <v>0</v>
      </c>
      <c r="O200" s="200">
        <v>0</v>
      </c>
      <c r="P200" s="200">
        <v>0</v>
      </c>
      <c r="Q200" s="204">
        <v>0</v>
      </c>
    </row>
    <row r="201" spans="1:17" x14ac:dyDescent="0.25">
      <c r="A201" s="801" t="s">
        <v>66</v>
      </c>
      <c r="B201" s="446" t="s">
        <v>788</v>
      </c>
      <c r="C201" s="406">
        <v>1</v>
      </c>
      <c r="D201" s="409" t="s">
        <v>789</v>
      </c>
      <c r="E201" s="250">
        <v>1</v>
      </c>
      <c r="F201" s="200">
        <v>0</v>
      </c>
      <c r="G201" s="200">
        <v>0</v>
      </c>
      <c r="H201" s="200">
        <v>0</v>
      </c>
      <c r="I201" s="200">
        <v>0</v>
      </c>
      <c r="J201" s="200">
        <v>0</v>
      </c>
      <c r="K201" s="250">
        <v>1</v>
      </c>
      <c r="L201" s="200">
        <v>0</v>
      </c>
      <c r="M201" s="200">
        <v>0</v>
      </c>
      <c r="N201" s="200">
        <v>0</v>
      </c>
      <c r="O201" s="200">
        <v>0</v>
      </c>
      <c r="P201" s="200">
        <v>0</v>
      </c>
      <c r="Q201" s="204">
        <v>0</v>
      </c>
    </row>
    <row r="202" spans="1:17" x14ac:dyDescent="0.25">
      <c r="A202" s="801"/>
      <c r="B202" s="445" t="s">
        <v>649</v>
      </c>
      <c r="C202" s="406">
        <v>1</v>
      </c>
      <c r="D202" s="409" t="s">
        <v>790</v>
      </c>
      <c r="E202" s="198">
        <v>0</v>
      </c>
      <c r="F202" s="198">
        <v>0</v>
      </c>
      <c r="G202" s="198">
        <v>0</v>
      </c>
      <c r="H202" s="292">
        <v>1</v>
      </c>
      <c r="I202" s="292">
        <v>1</v>
      </c>
      <c r="J202" s="292">
        <v>1</v>
      </c>
      <c r="K202" s="198">
        <v>0</v>
      </c>
      <c r="L202" s="292">
        <v>1</v>
      </c>
      <c r="M202" s="292">
        <v>1</v>
      </c>
      <c r="N202" s="200">
        <v>0</v>
      </c>
      <c r="O202" s="200">
        <v>0</v>
      </c>
      <c r="P202" s="200">
        <v>0</v>
      </c>
      <c r="Q202" s="204">
        <v>0</v>
      </c>
    </row>
    <row r="203" spans="1:17" ht="38.25" x14ac:dyDescent="0.25">
      <c r="A203" s="340" t="s">
        <v>65</v>
      </c>
      <c r="B203" s="446" t="s">
        <v>791</v>
      </c>
      <c r="C203" s="406">
        <v>1</v>
      </c>
      <c r="D203" s="200" t="s">
        <v>792</v>
      </c>
      <c r="E203" s="250">
        <v>1</v>
      </c>
      <c r="F203" s="250">
        <v>1</v>
      </c>
      <c r="G203" s="250">
        <v>1</v>
      </c>
      <c r="H203" s="250">
        <v>1</v>
      </c>
      <c r="I203" s="250">
        <v>1</v>
      </c>
      <c r="J203" s="250">
        <v>1</v>
      </c>
      <c r="K203" s="250">
        <v>1</v>
      </c>
      <c r="L203" s="250">
        <v>1</v>
      </c>
      <c r="M203" s="250">
        <v>1</v>
      </c>
      <c r="N203" s="250">
        <v>1</v>
      </c>
      <c r="O203" s="200">
        <v>0</v>
      </c>
      <c r="P203" s="200">
        <v>0</v>
      </c>
      <c r="Q203" s="204">
        <v>0</v>
      </c>
    </row>
    <row r="204" spans="1:17" ht="30.75" thickBot="1" x14ac:dyDescent="0.3">
      <c r="A204" s="342" t="s">
        <v>67</v>
      </c>
      <c r="B204" s="450" t="s">
        <v>793</v>
      </c>
      <c r="C204" s="412">
        <v>1</v>
      </c>
      <c r="D204" s="426" t="s">
        <v>794</v>
      </c>
      <c r="E204" s="414">
        <v>1</v>
      </c>
      <c r="F204" s="220">
        <v>0</v>
      </c>
      <c r="G204" s="220">
        <v>0</v>
      </c>
      <c r="H204" s="414">
        <v>1</v>
      </c>
      <c r="I204" s="414">
        <v>1</v>
      </c>
      <c r="J204" s="414">
        <v>1</v>
      </c>
      <c r="K204" s="414">
        <v>1</v>
      </c>
      <c r="L204" s="220">
        <v>0</v>
      </c>
      <c r="M204" s="220">
        <v>0</v>
      </c>
      <c r="N204" s="220">
        <v>0</v>
      </c>
      <c r="O204" s="220">
        <v>0</v>
      </c>
      <c r="P204" s="220">
        <v>0</v>
      </c>
      <c r="Q204" s="415">
        <v>0</v>
      </c>
    </row>
    <row r="205" spans="1:17" ht="29.25" customHeight="1" x14ac:dyDescent="0.25">
      <c r="A205" s="5" t="s">
        <v>98</v>
      </c>
      <c r="B205" s="794"/>
      <c r="C205" s="795"/>
      <c r="D205" s="795"/>
      <c r="E205" s="795"/>
      <c r="F205" s="795"/>
      <c r="G205" s="795"/>
      <c r="H205" s="795"/>
      <c r="I205" s="795"/>
      <c r="J205" s="795"/>
      <c r="K205" s="795"/>
      <c r="L205" s="795"/>
      <c r="M205" s="795"/>
      <c r="N205" s="795"/>
      <c r="O205" s="795"/>
      <c r="P205" s="795"/>
      <c r="Q205" s="796"/>
    </row>
    <row r="206" spans="1:17" ht="30" x14ac:dyDescent="0.25">
      <c r="A206" s="785" t="s">
        <v>68</v>
      </c>
      <c r="B206" s="445" t="s">
        <v>795</v>
      </c>
      <c r="C206" s="397">
        <v>1</v>
      </c>
      <c r="D206" s="427">
        <v>38210</v>
      </c>
      <c r="E206" s="250">
        <v>1</v>
      </c>
      <c r="F206" s="200">
        <v>0</v>
      </c>
      <c r="G206" s="250">
        <v>1</v>
      </c>
      <c r="H206" s="250">
        <v>1</v>
      </c>
      <c r="I206" s="250">
        <v>1</v>
      </c>
      <c r="J206" s="250">
        <v>1</v>
      </c>
      <c r="K206" s="250">
        <v>1</v>
      </c>
      <c r="L206" s="200">
        <v>0</v>
      </c>
      <c r="M206" s="200">
        <v>0</v>
      </c>
      <c r="N206" s="200">
        <v>0</v>
      </c>
      <c r="O206" s="200">
        <v>0</v>
      </c>
      <c r="P206" s="198">
        <v>0</v>
      </c>
      <c r="Q206" s="291">
        <v>0</v>
      </c>
    </row>
    <row r="207" spans="1:17" x14ac:dyDescent="0.25">
      <c r="A207" s="786"/>
      <c r="B207" s="445" t="s">
        <v>796</v>
      </c>
      <c r="C207" s="397">
        <v>1</v>
      </c>
      <c r="D207" s="427">
        <v>41126</v>
      </c>
      <c r="E207" s="200">
        <v>0</v>
      </c>
      <c r="F207" s="200">
        <v>0</v>
      </c>
      <c r="G207" s="200">
        <v>0</v>
      </c>
      <c r="H207" s="200">
        <v>0</v>
      </c>
      <c r="I207" s="200">
        <v>0</v>
      </c>
      <c r="J207" s="200">
        <v>0</v>
      </c>
      <c r="K207" s="200">
        <v>0</v>
      </c>
      <c r="L207" s="200">
        <v>0</v>
      </c>
      <c r="M207" s="250">
        <v>1</v>
      </c>
      <c r="N207" s="200">
        <v>0</v>
      </c>
      <c r="O207" s="200">
        <v>0</v>
      </c>
      <c r="P207" s="198">
        <v>0</v>
      </c>
      <c r="Q207" s="291">
        <v>0</v>
      </c>
    </row>
    <row r="208" spans="1:17" ht="30" x14ac:dyDescent="0.25">
      <c r="A208" s="786"/>
      <c r="B208" s="445" t="s">
        <v>761</v>
      </c>
      <c r="C208" s="397">
        <v>1</v>
      </c>
      <c r="D208" s="427">
        <v>41715</v>
      </c>
      <c r="E208" s="200">
        <v>0</v>
      </c>
      <c r="F208" s="200">
        <v>0</v>
      </c>
      <c r="G208" s="200">
        <v>0</v>
      </c>
      <c r="H208" s="200">
        <v>0</v>
      </c>
      <c r="I208" s="200">
        <v>0</v>
      </c>
      <c r="J208" s="200">
        <v>0</v>
      </c>
      <c r="K208" s="200">
        <v>0</v>
      </c>
      <c r="L208" s="200">
        <v>0</v>
      </c>
      <c r="M208" s="200">
        <v>0</v>
      </c>
      <c r="N208" s="250">
        <v>1</v>
      </c>
      <c r="O208" s="200">
        <v>0</v>
      </c>
      <c r="P208" s="198">
        <v>0</v>
      </c>
      <c r="Q208" s="291">
        <v>0</v>
      </c>
    </row>
    <row r="209" spans="1:17" x14ac:dyDescent="0.25">
      <c r="A209" s="786"/>
      <c r="B209" s="445" t="s">
        <v>797</v>
      </c>
      <c r="C209" s="397">
        <v>1</v>
      </c>
      <c r="D209" s="427">
        <v>41388</v>
      </c>
      <c r="E209" s="200">
        <v>0</v>
      </c>
      <c r="F209" s="200">
        <v>0</v>
      </c>
      <c r="G209" s="200">
        <v>0</v>
      </c>
      <c r="H209" s="250">
        <v>1</v>
      </c>
      <c r="I209" s="250">
        <v>1</v>
      </c>
      <c r="J209" s="250">
        <v>1</v>
      </c>
      <c r="K209" s="200">
        <v>0</v>
      </c>
      <c r="L209" s="200">
        <v>0</v>
      </c>
      <c r="M209" s="200">
        <v>0</v>
      </c>
      <c r="N209" s="200">
        <v>0</v>
      </c>
      <c r="O209" s="200">
        <v>0</v>
      </c>
      <c r="P209" s="200">
        <v>0</v>
      </c>
      <c r="Q209" s="200">
        <v>0</v>
      </c>
    </row>
    <row r="210" spans="1:17" ht="30" x14ac:dyDescent="0.25">
      <c r="A210" s="786"/>
      <c r="B210" s="445" t="s">
        <v>798</v>
      </c>
      <c r="C210" s="397">
        <v>1</v>
      </c>
      <c r="D210" s="427">
        <v>41393</v>
      </c>
      <c r="E210" s="200">
        <v>0</v>
      </c>
      <c r="F210" s="200">
        <v>0</v>
      </c>
      <c r="G210" s="200">
        <v>0</v>
      </c>
      <c r="H210" s="250">
        <v>1</v>
      </c>
      <c r="I210" s="250">
        <v>1</v>
      </c>
      <c r="J210" s="250">
        <v>1</v>
      </c>
      <c r="K210" s="200">
        <v>0</v>
      </c>
      <c r="L210" s="200">
        <v>0</v>
      </c>
      <c r="M210" s="200">
        <v>0</v>
      </c>
      <c r="N210" s="200">
        <v>0</v>
      </c>
      <c r="O210" s="200">
        <v>0</v>
      </c>
      <c r="P210" s="200">
        <v>0</v>
      </c>
      <c r="Q210" s="200">
        <v>0</v>
      </c>
    </row>
    <row r="211" spans="1:17" x14ac:dyDescent="0.25">
      <c r="A211" s="787"/>
      <c r="B211" s="445" t="s">
        <v>678</v>
      </c>
      <c r="C211" s="397">
        <v>1</v>
      </c>
      <c r="D211" s="427">
        <v>41855</v>
      </c>
      <c r="E211" s="200">
        <v>0</v>
      </c>
      <c r="F211" s="200">
        <v>0</v>
      </c>
      <c r="G211" s="200">
        <v>0</v>
      </c>
      <c r="H211" s="200">
        <v>0</v>
      </c>
      <c r="I211" s="200">
        <v>0</v>
      </c>
      <c r="J211" s="200">
        <v>0</v>
      </c>
      <c r="K211" s="200">
        <v>0</v>
      </c>
      <c r="L211" s="200">
        <v>0</v>
      </c>
      <c r="M211" s="250">
        <v>1</v>
      </c>
      <c r="N211" s="200">
        <v>0</v>
      </c>
      <c r="O211" s="200">
        <v>0</v>
      </c>
      <c r="P211" s="198">
        <v>0</v>
      </c>
      <c r="Q211" s="291">
        <v>0</v>
      </c>
    </row>
    <row r="212" spans="1:17" x14ac:dyDescent="0.25">
      <c r="A212" s="785" t="s">
        <v>69</v>
      </c>
      <c r="B212" s="446" t="s">
        <v>799</v>
      </c>
      <c r="C212" s="428">
        <v>1</v>
      </c>
      <c r="D212" s="296" t="s">
        <v>800</v>
      </c>
      <c r="E212" s="250">
        <v>1</v>
      </c>
      <c r="F212" s="200">
        <v>0</v>
      </c>
      <c r="G212" s="200">
        <v>0</v>
      </c>
      <c r="H212" s="250">
        <v>1</v>
      </c>
      <c r="I212" s="250">
        <v>1</v>
      </c>
      <c r="J212" s="250">
        <v>1</v>
      </c>
      <c r="K212" s="200">
        <v>0</v>
      </c>
      <c r="L212" s="250">
        <v>1</v>
      </c>
      <c r="M212" s="200">
        <v>0</v>
      </c>
      <c r="N212" s="250">
        <v>1</v>
      </c>
      <c r="O212" s="200">
        <v>0</v>
      </c>
      <c r="P212" s="198">
        <v>0</v>
      </c>
      <c r="Q212" s="291">
        <v>0</v>
      </c>
    </row>
    <row r="213" spans="1:17" ht="30" x14ac:dyDescent="0.25">
      <c r="A213" s="787"/>
      <c r="B213" s="446" t="s">
        <v>801</v>
      </c>
      <c r="C213" s="428">
        <v>1</v>
      </c>
      <c r="D213" s="296" t="s">
        <v>800</v>
      </c>
      <c r="E213" s="250">
        <v>1</v>
      </c>
      <c r="F213" s="200">
        <v>0</v>
      </c>
      <c r="G213" s="200">
        <v>0</v>
      </c>
      <c r="H213" s="250">
        <v>1</v>
      </c>
      <c r="I213" s="250">
        <v>1</v>
      </c>
      <c r="J213" s="250">
        <v>1</v>
      </c>
      <c r="K213" s="200">
        <v>0</v>
      </c>
      <c r="L213" s="250">
        <v>1</v>
      </c>
      <c r="M213" s="200">
        <v>0</v>
      </c>
      <c r="N213" s="250">
        <v>1</v>
      </c>
      <c r="O213" s="200">
        <v>0</v>
      </c>
      <c r="P213" s="198">
        <v>0</v>
      </c>
      <c r="Q213" s="291">
        <v>0</v>
      </c>
    </row>
    <row r="214" spans="1:17" ht="24" customHeight="1" x14ac:dyDescent="0.25">
      <c r="A214" s="386" t="s">
        <v>70</v>
      </c>
      <c r="B214" s="446" t="s">
        <v>725</v>
      </c>
      <c r="C214" s="398">
        <v>1</v>
      </c>
      <c r="D214" s="200" t="s">
        <v>802</v>
      </c>
      <c r="E214" s="250">
        <v>1</v>
      </c>
      <c r="F214" s="250">
        <v>1</v>
      </c>
      <c r="G214" s="250">
        <v>1</v>
      </c>
      <c r="H214" s="250">
        <v>1</v>
      </c>
      <c r="I214" s="250">
        <v>1</v>
      </c>
      <c r="J214" s="250">
        <v>1</v>
      </c>
      <c r="K214" s="250">
        <v>1</v>
      </c>
      <c r="L214" s="250">
        <v>1</v>
      </c>
      <c r="M214" s="250">
        <v>1</v>
      </c>
      <c r="N214" s="276">
        <v>1</v>
      </c>
      <c r="O214" s="200">
        <v>0</v>
      </c>
      <c r="P214" s="198">
        <v>0</v>
      </c>
      <c r="Q214" s="291">
        <v>0</v>
      </c>
    </row>
    <row r="215" spans="1:17" x14ac:dyDescent="0.25">
      <c r="A215" s="785" t="s">
        <v>71</v>
      </c>
      <c r="B215" s="445" t="s">
        <v>803</v>
      </c>
      <c r="C215" s="397">
        <v>1</v>
      </c>
      <c r="D215" s="198" t="s">
        <v>804</v>
      </c>
      <c r="E215" s="292">
        <v>1</v>
      </c>
      <c r="F215" s="198">
        <v>0</v>
      </c>
      <c r="G215" s="292">
        <v>1</v>
      </c>
      <c r="H215" s="292">
        <v>1</v>
      </c>
      <c r="I215" s="292">
        <v>1</v>
      </c>
      <c r="J215" s="292">
        <v>1</v>
      </c>
      <c r="K215" s="198">
        <v>0</v>
      </c>
      <c r="L215" s="198">
        <v>0</v>
      </c>
      <c r="M215" s="198">
        <v>0</v>
      </c>
      <c r="N215" s="200">
        <v>0</v>
      </c>
      <c r="O215" s="250">
        <v>1</v>
      </c>
      <c r="P215" s="198">
        <v>0</v>
      </c>
      <c r="Q215" s="291">
        <v>0</v>
      </c>
    </row>
    <row r="216" spans="1:17" ht="30" x14ac:dyDescent="0.25">
      <c r="A216" s="786"/>
      <c r="B216" s="445" t="s">
        <v>805</v>
      </c>
      <c r="C216" s="397">
        <v>1</v>
      </c>
      <c r="D216" s="198" t="s">
        <v>804</v>
      </c>
      <c r="E216" s="292">
        <v>1</v>
      </c>
      <c r="F216" s="198">
        <v>0</v>
      </c>
      <c r="G216" s="198">
        <v>0</v>
      </c>
      <c r="H216" s="292">
        <v>1</v>
      </c>
      <c r="I216" s="292">
        <v>1</v>
      </c>
      <c r="J216" s="292">
        <v>1</v>
      </c>
      <c r="K216" s="198">
        <v>0</v>
      </c>
      <c r="L216" s="198">
        <v>0</v>
      </c>
      <c r="M216" s="198">
        <v>0</v>
      </c>
      <c r="N216" s="200">
        <v>0</v>
      </c>
      <c r="O216" s="250">
        <v>1</v>
      </c>
      <c r="P216" s="198">
        <v>0</v>
      </c>
      <c r="Q216" s="291">
        <v>0</v>
      </c>
    </row>
    <row r="217" spans="1:17" x14ac:dyDescent="0.25">
      <c r="A217" s="786"/>
      <c r="B217" s="445" t="s">
        <v>597</v>
      </c>
      <c r="C217" s="428">
        <v>1</v>
      </c>
      <c r="D217" s="296" t="s">
        <v>806</v>
      </c>
      <c r="E217" s="198">
        <v>0</v>
      </c>
      <c r="F217" s="198">
        <v>0</v>
      </c>
      <c r="G217" s="198">
        <v>0</v>
      </c>
      <c r="H217" s="198">
        <v>0</v>
      </c>
      <c r="I217" s="198">
        <v>0</v>
      </c>
      <c r="J217" s="198">
        <v>0</v>
      </c>
      <c r="K217" s="198">
        <v>0</v>
      </c>
      <c r="L217" s="198">
        <v>0</v>
      </c>
      <c r="M217" s="198">
        <v>0</v>
      </c>
      <c r="N217" s="250">
        <v>1</v>
      </c>
      <c r="O217" s="200">
        <v>0</v>
      </c>
      <c r="P217" s="198">
        <v>0</v>
      </c>
      <c r="Q217" s="291">
        <v>0</v>
      </c>
    </row>
    <row r="218" spans="1:17" ht="30" x14ac:dyDescent="0.25">
      <c r="A218" s="786"/>
      <c r="B218" s="445" t="s">
        <v>657</v>
      </c>
      <c r="C218" s="428">
        <v>1</v>
      </c>
      <c r="D218" s="296" t="s">
        <v>807</v>
      </c>
      <c r="E218" s="198">
        <v>0</v>
      </c>
      <c r="F218" s="198">
        <v>0</v>
      </c>
      <c r="G218" s="198">
        <v>0</v>
      </c>
      <c r="H218" s="292">
        <v>1</v>
      </c>
      <c r="I218" s="292">
        <v>1</v>
      </c>
      <c r="J218" s="292">
        <v>1</v>
      </c>
      <c r="K218" s="198">
        <v>0</v>
      </c>
      <c r="L218" s="198">
        <v>0</v>
      </c>
      <c r="M218" s="198">
        <v>0</v>
      </c>
      <c r="N218" s="200">
        <v>0</v>
      </c>
      <c r="O218" s="200">
        <v>0</v>
      </c>
      <c r="P218" s="198">
        <v>0</v>
      </c>
      <c r="Q218" s="291">
        <v>0</v>
      </c>
    </row>
    <row r="219" spans="1:17" x14ac:dyDescent="0.25">
      <c r="A219" s="787"/>
      <c r="B219" s="445" t="s">
        <v>659</v>
      </c>
      <c r="C219" s="428">
        <v>1</v>
      </c>
      <c r="D219" s="296" t="s">
        <v>808</v>
      </c>
      <c r="E219" s="198">
        <v>0</v>
      </c>
      <c r="F219" s="198">
        <v>0</v>
      </c>
      <c r="G219" s="198">
        <v>0</v>
      </c>
      <c r="H219" s="292">
        <v>1</v>
      </c>
      <c r="I219" s="292">
        <v>1</v>
      </c>
      <c r="J219" s="292">
        <v>1</v>
      </c>
      <c r="K219" s="198">
        <v>0</v>
      </c>
      <c r="L219" s="198">
        <v>0</v>
      </c>
      <c r="M219" s="198">
        <v>0</v>
      </c>
      <c r="N219" s="200">
        <v>0</v>
      </c>
      <c r="O219" s="200">
        <v>0</v>
      </c>
      <c r="P219" s="198">
        <v>0</v>
      </c>
      <c r="Q219" s="291">
        <v>0</v>
      </c>
    </row>
    <row r="220" spans="1:17" ht="30" x14ac:dyDescent="0.25">
      <c r="A220" s="386" t="s">
        <v>72</v>
      </c>
      <c r="B220" s="445" t="s">
        <v>611</v>
      </c>
      <c r="C220" s="406">
        <v>1</v>
      </c>
      <c r="D220" s="409" t="s">
        <v>809</v>
      </c>
      <c r="E220" s="292">
        <v>1</v>
      </c>
      <c r="F220" s="292">
        <v>1</v>
      </c>
      <c r="G220" s="292">
        <v>1</v>
      </c>
      <c r="H220" s="292">
        <v>1</v>
      </c>
      <c r="I220" s="292">
        <v>1</v>
      </c>
      <c r="J220" s="292">
        <v>1</v>
      </c>
      <c r="K220" s="292">
        <v>1</v>
      </c>
      <c r="L220" s="292">
        <v>1</v>
      </c>
      <c r="M220" s="292">
        <v>1</v>
      </c>
      <c r="N220" s="292">
        <v>1</v>
      </c>
      <c r="O220" s="250">
        <v>1</v>
      </c>
      <c r="P220" s="198">
        <v>0</v>
      </c>
      <c r="Q220" s="291">
        <v>0</v>
      </c>
    </row>
    <row r="221" spans="1:17" ht="25.5" x14ac:dyDescent="0.25">
      <c r="A221" s="391" t="s">
        <v>73</v>
      </c>
      <c r="B221" s="445" t="s">
        <v>810</v>
      </c>
      <c r="C221" s="397">
        <v>1</v>
      </c>
      <c r="D221" s="198" t="s">
        <v>811</v>
      </c>
      <c r="E221" s="292">
        <v>1</v>
      </c>
      <c r="F221" s="292">
        <v>1</v>
      </c>
      <c r="G221" s="292">
        <v>1</v>
      </c>
      <c r="H221" s="198">
        <v>0</v>
      </c>
      <c r="I221" s="198">
        <v>0</v>
      </c>
      <c r="J221" s="198">
        <v>0</v>
      </c>
      <c r="K221" s="292">
        <v>1</v>
      </c>
      <c r="L221" s="292">
        <v>1</v>
      </c>
      <c r="M221" s="292">
        <v>1</v>
      </c>
      <c r="N221" s="292">
        <v>1</v>
      </c>
      <c r="O221" s="200">
        <v>0</v>
      </c>
      <c r="P221" s="198">
        <v>0</v>
      </c>
      <c r="Q221" s="291">
        <v>0</v>
      </c>
    </row>
    <row r="222" spans="1:17" ht="30" x14ac:dyDescent="0.25">
      <c r="A222" s="785" t="s">
        <v>74</v>
      </c>
      <c r="B222" s="445" t="s">
        <v>812</v>
      </c>
      <c r="C222" s="429">
        <v>1</v>
      </c>
      <c r="D222" s="430" t="s">
        <v>88</v>
      </c>
      <c r="E222" s="431">
        <v>1</v>
      </c>
      <c r="F222" s="431">
        <v>1</v>
      </c>
      <c r="G222" s="431">
        <v>1</v>
      </c>
      <c r="H222" s="431">
        <v>1</v>
      </c>
      <c r="I222" s="431">
        <v>1</v>
      </c>
      <c r="J222" s="431">
        <v>1</v>
      </c>
      <c r="K222" s="431">
        <v>1</v>
      </c>
      <c r="L222" s="431">
        <v>1</v>
      </c>
      <c r="M222" s="431">
        <v>1</v>
      </c>
      <c r="N222" s="431">
        <v>1</v>
      </c>
      <c r="O222" s="432">
        <v>1</v>
      </c>
      <c r="P222" s="433">
        <v>0</v>
      </c>
      <c r="Q222" s="434">
        <v>0</v>
      </c>
    </row>
    <row r="223" spans="1:17" x14ac:dyDescent="0.25">
      <c r="A223" s="786"/>
      <c r="B223" s="445" t="s">
        <v>813</v>
      </c>
      <c r="C223" s="429">
        <v>1</v>
      </c>
      <c r="D223" s="430" t="s">
        <v>88</v>
      </c>
      <c r="E223" s="431">
        <v>1</v>
      </c>
      <c r="F223" s="431">
        <v>1</v>
      </c>
      <c r="G223" s="431">
        <v>1</v>
      </c>
      <c r="H223" s="431">
        <v>1</v>
      </c>
      <c r="I223" s="431">
        <v>1</v>
      </c>
      <c r="J223" s="431">
        <v>1</v>
      </c>
      <c r="K223" s="431">
        <v>1</v>
      </c>
      <c r="L223" s="431">
        <v>1</v>
      </c>
      <c r="M223" s="431">
        <v>1</v>
      </c>
      <c r="N223" s="431">
        <v>1</v>
      </c>
      <c r="O223" s="432">
        <v>1</v>
      </c>
      <c r="P223" s="433">
        <v>0</v>
      </c>
      <c r="Q223" s="434">
        <v>0</v>
      </c>
    </row>
    <row r="224" spans="1:17" x14ac:dyDescent="0.25">
      <c r="A224" s="786"/>
      <c r="B224" s="445" t="s">
        <v>814</v>
      </c>
      <c r="C224" s="429">
        <v>1</v>
      </c>
      <c r="D224" s="430" t="s">
        <v>88</v>
      </c>
      <c r="E224" s="430">
        <v>1</v>
      </c>
      <c r="F224" s="430">
        <v>1</v>
      </c>
      <c r="G224" s="430">
        <v>1</v>
      </c>
      <c r="H224" s="430">
        <v>1</v>
      </c>
      <c r="I224" s="430">
        <v>1</v>
      </c>
      <c r="J224" s="430">
        <v>1</v>
      </c>
      <c r="K224" s="430">
        <v>1</v>
      </c>
      <c r="L224" s="430">
        <v>1</v>
      </c>
      <c r="M224" s="430">
        <v>1</v>
      </c>
      <c r="N224" s="430">
        <v>1</v>
      </c>
      <c r="O224" s="432">
        <v>1</v>
      </c>
      <c r="P224" s="433">
        <v>0</v>
      </c>
      <c r="Q224" s="434">
        <v>0</v>
      </c>
    </row>
    <row r="225" spans="1:17" x14ac:dyDescent="0.25">
      <c r="A225" s="786"/>
      <c r="B225" s="445" t="s">
        <v>588</v>
      </c>
      <c r="C225" s="429">
        <v>1</v>
      </c>
      <c r="D225" s="430" t="s">
        <v>88</v>
      </c>
      <c r="E225" s="430">
        <v>1</v>
      </c>
      <c r="F225" s="430">
        <v>1</v>
      </c>
      <c r="G225" s="430">
        <v>1</v>
      </c>
      <c r="H225" s="430">
        <v>1</v>
      </c>
      <c r="I225" s="430">
        <v>1</v>
      </c>
      <c r="J225" s="430">
        <v>1</v>
      </c>
      <c r="K225" s="430">
        <v>1</v>
      </c>
      <c r="L225" s="430">
        <v>1</v>
      </c>
      <c r="M225" s="430">
        <v>1</v>
      </c>
      <c r="N225" s="430">
        <v>1</v>
      </c>
      <c r="O225" s="432">
        <v>1</v>
      </c>
      <c r="P225" s="433">
        <v>0</v>
      </c>
      <c r="Q225" s="434">
        <v>0</v>
      </c>
    </row>
    <row r="226" spans="1:17" x14ac:dyDescent="0.25">
      <c r="A226" s="787"/>
      <c r="B226" s="445" t="s">
        <v>815</v>
      </c>
      <c r="C226" s="429">
        <v>1</v>
      </c>
      <c r="D226" s="430" t="s">
        <v>88</v>
      </c>
      <c r="E226" s="431">
        <v>1</v>
      </c>
      <c r="F226" s="431">
        <v>1</v>
      </c>
      <c r="G226" s="431">
        <v>1</v>
      </c>
      <c r="H226" s="431">
        <v>1</v>
      </c>
      <c r="I226" s="431">
        <v>1</v>
      </c>
      <c r="J226" s="431">
        <v>1</v>
      </c>
      <c r="K226" s="431">
        <v>1</v>
      </c>
      <c r="L226" s="431">
        <v>1</v>
      </c>
      <c r="M226" s="431">
        <v>1</v>
      </c>
      <c r="N226" s="431">
        <v>1</v>
      </c>
      <c r="O226" s="435">
        <v>1</v>
      </c>
      <c r="P226" s="198">
        <v>0</v>
      </c>
      <c r="Q226" s="291">
        <v>0</v>
      </c>
    </row>
    <row r="227" spans="1:17" ht="38.25" x14ac:dyDescent="0.25">
      <c r="A227" s="788" t="s">
        <v>75</v>
      </c>
      <c r="B227" s="445" t="s">
        <v>816</v>
      </c>
      <c r="C227" s="418">
        <v>1</v>
      </c>
      <c r="D227" s="419" t="s">
        <v>817</v>
      </c>
      <c r="E227" s="420">
        <v>1</v>
      </c>
      <c r="F227" s="420">
        <v>1</v>
      </c>
      <c r="G227" s="420">
        <v>1</v>
      </c>
      <c r="H227" s="420">
        <v>1</v>
      </c>
      <c r="I227" s="420">
        <v>1</v>
      </c>
      <c r="J227" s="420">
        <v>1</v>
      </c>
      <c r="K227" s="420">
        <v>1</v>
      </c>
      <c r="L227" s="419">
        <v>0</v>
      </c>
      <c r="M227" s="420">
        <v>1</v>
      </c>
      <c r="N227" s="420">
        <v>1</v>
      </c>
      <c r="O227" s="436">
        <v>0</v>
      </c>
      <c r="P227" s="198">
        <v>0</v>
      </c>
      <c r="Q227" s="291">
        <v>0</v>
      </c>
    </row>
    <row r="228" spans="1:17" ht="38.25" x14ac:dyDescent="0.25">
      <c r="A228" s="788"/>
      <c r="B228" s="445" t="s">
        <v>818</v>
      </c>
      <c r="C228" s="397">
        <v>1</v>
      </c>
      <c r="D228" s="419" t="s">
        <v>817</v>
      </c>
      <c r="E228" s="292">
        <v>1</v>
      </c>
      <c r="F228" s="292">
        <v>1</v>
      </c>
      <c r="G228" s="292">
        <v>1</v>
      </c>
      <c r="H228" s="292">
        <v>1</v>
      </c>
      <c r="I228" s="292">
        <v>1</v>
      </c>
      <c r="J228" s="292">
        <v>1</v>
      </c>
      <c r="K228" s="292">
        <v>1</v>
      </c>
      <c r="L228" s="198">
        <v>0</v>
      </c>
      <c r="M228" s="292">
        <v>1</v>
      </c>
      <c r="N228" s="292">
        <v>1</v>
      </c>
      <c r="O228" s="437">
        <v>0</v>
      </c>
      <c r="P228" s="198">
        <v>0</v>
      </c>
      <c r="Q228" s="291">
        <v>0</v>
      </c>
    </row>
    <row r="229" spans="1:17" ht="105" x14ac:dyDescent="0.25">
      <c r="A229" s="785"/>
      <c r="B229" s="452" t="s">
        <v>819</v>
      </c>
      <c r="C229" s="397">
        <v>1</v>
      </c>
      <c r="D229" s="433" t="s">
        <v>820</v>
      </c>
      <c r="E229" s="296">
        <v>0</v>
      </c>
      <c r="F229" s="296">
        <v>0</v>
      </c>
      <c r="G229" s="296">
        <v>0</v>
      </c>
      <c r="H229" s="296">
        <v>0</v>
      </c>
      <c r="I229" s="296">
        <v>0</v>
      </c>
      <c r="J229" s="296">
        <v>0</v>
      </c>
      <c r="K229" s="296">
        <v>0</v>
      </c>
      <c r="L229" s="296">
        <v>0</v>
      </c>
      <c r="M229" s="294">
        <v>1</v>
      </c>
      <c r="N229" s="296">
        <v>0</v>
      </c>
      <c r="O229" s="200">
        <v>0</v>
      </c>
      <c r="P229" s="198">
        <v>0</v>
      </c>
      <c r="Q229" s="291">
        <v>0</v>
      </c>
    </row>
    <row r="230" spans="1:17" ht="90.75" thickBot="1" x14ac:dyDescent="0.3">
      <c r="A230" s="800"/>
      <c r="B230" s="453" t="s">
        <v>821</v>
      </c>
      <c r="C230" s="438">
        <v>1</v>
      </c>
      <c r="D230" s="303" t="s">
        <v>822</v>
      </c>
      <c r="E230" s="439">
        <v>0</v>
      </c>
      <c r="F230" s="439">
        <v>0</v>
      </c>
      <c r="G230" s="439">
        <v>0</v>
      </c>
      <c r="H230" s="439">
        <v>0</v>
      </c>
      <c r="I230" s="439">
        <v>0</v>
      </c>
      <c r="J230" s="439">
        <v>0</v>
      </c>
      <c r="K230" s="439">
        <v>0</v>
      </c>
      <c r="L230" s="439">
        <v>0</v>
      </c>
      <c r="M230" s="440">
        <v>1</v>
      </c>
      <c r="N230" s="439">
        <v>0</v>
      </c>
      <c r="O230" s="441">
        <v>0</v>
      </c>
      <c r="P230" s="442">
        <v>0</v>
      </c>
      <c r="Q230" s="443">
        <v>0</v>
      </c>
    </row>
  </sheetData>
  <mergeCells count="50">
    <mergeCell ref="A227:A230"/>
    <mergeCell ref="B189:Q189"/>
    <mergeCell ref="A190:A192"/>
    <mergeCell ref="A193:A194"/>
    <mergeCell ref="A195:A200"/>
    <mergeCell ref="A201:A202"/>
    <mergeCell ref="B205:Q205"/>
    <mergeCell ref="A206:A211"/>
    <mergeCell ref="A212:A213"/>
    <mergeCell ref="A215:A219"/>
    <mergeCell ref="A222:A226"/>
    <mergeCell ref="B171:Q171"/>
    <mergeCell ref="B124:Q124"/>
    <mergeCell ref="A187:A188"/>
    <mergeCell ref="A112:A114"/>
    <mergeCell ref="B115:Q115"/>
    <mergeCell ref="A121:A122"/>
    <mergeCell ref="A125:A134"/>
    <mergeCell ref="A135:A146"/>
    <mergeCell ref="A172:A177"/>
    <mergeCell ref="A182:A186"/>
    <mergeCell ref="A178:A181"/>
    <mergeCell ref="A159:A170"/>
    <mergeCell ref="A147:A158"/>
    <mergeCell ref="B96:Q96"/>
    <mergeCell ref="B102:Q102"/>
    <mergeCell ref="A104:A106"/>
    <mergeCell ref="A107:A108"/>
    <mergeCell ref="A109:A110"/>
    <mergeCell ref="B79:Q79"/>
    <mergeCell ref="A80:A81"/>
    <mergeCell ref="A84:A89"/>
    <mergeCell ref="A90:A93"/>
    <mergeCell ref="A68:A77"/>
    <mergeCell ref="A43:A51"/>
    <mergeCell ref="B52:Q52"/>
    <mergeCell ref="A59:A63"/>
    <mergeCell ref="A65:A66"/>
    <mergeCell ref="A53:A57"/>
    <mergeCell ref="B5:Q5"/>
    <mergeCell ref="A6:A16"/>
    <mergeCell ref="A17:A27"/>
    <mergeCell ref="A28:A33"/>
    <mergeCell ref="A34:A42"/>
    <mergeCell ref="A1:Q1"/>
    <mergeCell ref="A3:A4"/>
    <mergeCell ref="B3:B4"/>
    <mergeCell ref="C3:C4"/>
    <mergeCell ref="D3:D4"/>
    <mergeCell ref="E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0 lapas</vt:lpstr>
      <vt:lpstr>1 lapas</vt:lpstr>
      <vt:lpstr>2 lapas</vt:lpstr>
      <vt:lpstr>3 lapas</vt:lpstr>
      <vt:lpstr>4 lapas</vt:lpstr>
      <vt:lpstr>5 lapas</vt:lpstr>
      <vt:lpstr>6 lapas</vt:lpstr>
      <vt:lpstr>7 lapas</vt:lpstr>
      <vt:lpstr>8 lapas</vt:lpstr>
      <vt:lpstr>9 lapas</vt:lpstr>
      <vt:lpstr>10 lapas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Kamilė Sabaliauskaitė</dc:creator>
  <cp:lastModifiedBy>Kamilė Sabaliauskaitė</cp:lastModifiedBy>
  <dcterms:created xsi:type="dcterms:W3CDTF">2015-07-20T10:45:38Z</dcterms:created>
  <dcterms:modified xsi:type="dcterms:W3CDTF">2015-09-07T07:30:00Z</dcterms:modified>
</cp:coreProperties>
</file>